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2\28_апреля\Совет_28_04_2022\10_Решение об исполнении за 2021\"/>
    </mc:Choice>
  </mc:AlternateContent>
  <bookViews>
    <workbookView xWindow="0" yWindow="0" windowWidth="28680" windowHeight="12600"/>
  </bookViews>
  <sheets>
    <sheet name="расходы по ВР" sheetId="1" r:id="rId1"/>
  </sheets>
  <definedNames>
    <definedName name="_xlnm._FilterDatabase" localSheetId="0" hidden="1">'расходы по ВР'!$A$6:$I$157</definedName>
  </definedNames>
  <calcPr calcId="152511" calcOnSave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1" i="1" l="1"/>
  <c r="I18" i="1"/>
  <c r="J18" i="1"/>
  <c r="K156" i="1" l="1"/>
  <c r="K152" i="1"/>
  <c r="K151" i="1"/>
  <c r="K150" i="1"/>
  <c r="K148" i="1"/>
  <c r="K146" i="1"/>
  <c r="K144" i="1"/>
  <c r="K140" i="1"/>
  <c r="K138" i="1"/>
  <c r="K135" i="1"/>
  <c r="K132" i="1"/>
  <c r="K130" i="1"/>
  <c r="K126" i="1"/>
  <c r="K125" i="1"/>
  <c r="K122" i="1"/>
  <c r="K120" i="1"/>
  <c r="K118" i="1"/>
  <c r="K116" i="1"/>
  <c r="K112" i="1"/>
  <c r="K110" i="1"/>
  <c r="K108" i="1"/>
  <c r="K105" i="1"/>
  <c r="K103" i="1"/>
  <c r="K101" i="1"/>
  <c r="K97" i="1"/>
  <c r="K95" i="1"/>
  <c r="K93" i="1"/>
  <c r="K91" i="1"/>
  <c r="K89" i="1"/>
  <c r="K88" i="1"/>
  <c r="K86" i="1"/>
  <c r="K84" i="1"/>
  <c r="K82" i="1"/>
  <c r="K80" i="1"/>
  <c r="K79" i="1"/>
  <c r="K75" i="1"/>
  <c r="K72" i="1"/>
  <c r="K71" i="1"/>
  <c r="K68" i="1"/>
  <c r="K64" i="1"/>
  <c r="K62" i="1"/>
  <c r="K58" i="1"/>
  <c r="K56" i="1"/>
  <c r="K55" i="1"/>
  <c r="K53" i="1"/>
  <c r="K51" i="1"/>
  <c r="K49" i="1"/>
  <c r="K47" i="1"/>
  <c r="K44" i="1"/>
  <c r="K41" i="1"/>
  <c r="K40" i="1"/>
  <c r="K38" i="1"/>
  <c r="K37" i="1"/>
  <c r="K36" i="1"/>
  <c r="K35" i="1"/>
  <c r="K30" i="1"/>
  <c r="K26" i="1"/>
  <c r="K24" i="1"/>
  <c r="K20" i="1"/>
  <c r="K19" i="1"/>
  <c r="K17" i="1"/>
  <c r="K15" i="1"/>
  <c r="K12" i="1"/>
  <c r="J155" i="1"/>
  <c r="J154" i="1" s="1"/>
  <c r="J149" i="1"/>
  <c r="J147" i="1"/>
  <c r="J145" i="1"/>
  <c r="J143" i="1"/>
  <c r="J139" i="1"/>
  <c r="J137" i="1"/>
  <c r="J136" i="1" s="1"/>
  <c r="J134" i="1"/>
  <c r="J133" i="1"/>
  <c r="J131" i="1"/>
  <c r="J129" i="1"/>
  <c r="J124" i="1"/>
  <c r="J123" i="1"/>
  <c r="J121" i="1"/>
  <c r="J119" i="1"/>
  <c r="J117" i="1"/>
  <c r="J115" i="1"/>
  <c r="J111" i="1"/>
  <c r="J109" i="1"/>
  <c r="J107" i="1"/>
  <c r="J104" i="1"/>
  <c r="J102" i="1"/>
  <c r="J100" i="1"/>
  <c r="J96" i="1"/>
  <c r="J94" i="1"/>
  <c r="J92" i="1"/>
  <c r="J90" i="1"/>
  <c r="J87" i="1"/>
  <c r="J85" i="1"/>
  <c r="J83" i="1"/>
  <c r="J81" i="1"/>
  <c r="J78" i="1"/>
  <c r="J74" i="1"/>
  <c r="J73" i="1" s="1"/>
  <c r="J70" i="1"/>
  <c r="J67" i="1"/>
  <c r="J66" i="1" s="1"/>
  <c r="J63" i="1"/>
  <c r="J61" i="1"/>
  <c r="J57" i="1"/>
  <c r="J54" i="1"/>
  <c r="J52" i="1"/>
  <c r="J50" i="1"/>
  <c r="J48" i="1"/>
  <c r="J46" i="1"/>
  <c r="J43" i="1"/>
  <c r="J39" i="1"/>
  <c r="J34" i="1"/>
  <c r="J29" i="1"/>
  <c r="J28" i="1" s="1"/>
  <c r="J25" i="1"/>
  <c r="J23" i="1"/>
  <c r="K18" i="1"/>
  <c r="J16" i="1"/>
  <c r="J14" i="1"/>
  <c r="J11" i="1"/>
  <c r="J10" i="1" s="1"/>
  <c r="J153" i="1" l="1"/>
  <c r="J27" i="1"/>
  <c r="J142" i="1"/>
  <c r="J141" i="1" s="1"/>
  <c r="J42" i="1"/>
  <c r="J69" i="1"/>
  <c r="J106" i="1"/>
  <c r="J128" i="1"/>
  <c r="J127" i="1"/>
  <c r="J114" i="1"/>
  <c r="J99" i="1"/>
  <c r="J77" i="1"/>
  <c r="J65" i="1"/>
  <c r="J60" i="1"/>
  <c r="J45" i="1"/>
  <c r="J33" i="1"/>
  <c r="J22" i="1"/>
  <c r="J13" i="1"/>
  <c r="J9" i="1" l="1"/>
  <c r="J59" i="1"/>
  <c r="J76" i="1"/>
  <c r="J98" i="1"/>
  <c r="J113" i="1"/>
  <c r="J32" i="1"/>
  <c r="I34" i="1"/>
  <c r="K34" i="1" s="1"/>
  <c r="I149" i="1"/>
  <c r="K149" i="1" s="1"/>
  <c r="J8" i="1" l="1"/>
  <c r="J31" i="1"/>
  <c r="I87" i="1"/>
  <c r="K87" i="1" s="1"/>
  <c r="J157" i="1" l="1"/>
  <c r="I70" i="1"/>
  <c r="K70" i="1" s="1"/>
  <c r="I78" i="1"/>
  <c r="K78" i="1" s="1"/>
  <c r="I50" i="1" l="1"/>
  <c r="K50" i="1" s="1"/>
  <c r="I109" i="1" l="1"/>
  <c r="K109" i="1" s="1"/>
  <c r="I52" i="1" l="1"/>
  <c r="K52" i="1" s="1"/>
  <c r="I46" i="1"/>
  <c r="K46" i="1" s="1"/>
  <c r="I48" i="1"/>
  <c r="K48" i="1" s="1"/>
  <c r="I54" i="1"/>
  <c r="I57" i="1"/>
  <c r="K57" i="1" s="1"/>
  <c r="I147" i="1"/>
  <c r="I143" i="1"/>
  <c r="K143" i="1" s="1"/>
  <c r="I145" i="1"/>
  <c r="K145" i="1" s="1"/>
  <c r="I124" i="1"/>
  <c r="I137" i="1"/>
  <c r="K137" i="1" s="1"/>
  <c r="I139" i="1"/>
  <c r="K139" i="1" s="1"/>
  <c r="I134" i="1"/>
  <c r="I90" i="1"/>
  <c r="K90" i="1" s="1"/>
  <c r="I96" i="1"/>
  <c r="K96" i="1" s="1"/>
  <c r="I107" i="1"/>
  <c r="K107" i="1" s="1"/>
  <c r="I115" i="1"/>
  <c r="K115" i="1" s="1"/>
  <c r="I94" i="1"/>
  <c r="K94" i="1" s="1"/>
  <c r="I29" i="1"/>
  <c r="I83" i="1"/>
  <c r="K83" i="1" s="1"/>
  <c r="I81" i="1"/>
  <c r="I100" i="1"/>
  <c r="I104" i="1"/>
  <c r="K104" i="1" s="1"/>
  <c r="I102" i="1"/>
  <c r="K102" i="1" s="1"/>
  <c r="I25" i="1"/>
  <c r="K25" i="1" s="1"/>
  <c r="I23" i="1"/>
  <c r="K23" i="1" s="1"/>
  <c r="I11" i="1"/>
  <c r="I14" i="1"/>
  <c r="K14" i="1" s="1"/>
  <c r="I16" i="1"/>
  <c r="K16" i="1" s="1"/>
  <c r="I39" i="1"/>
  <c r="I43" i="1"/>
  <c r="I61" i="1"/>
  <c r="K61" i="1" s="1"/>
  <c r="I63" i="1"/>
  <c r="K63" i="1" s="1"/>
  <c r="I67" i="1"/>
  <c r="I69" i="1"/>
  <c r="K69" i="1" s="1"/>
  <c r="I74" i="1"/>
  <c r="I85" i="1"/>
  <c r="K85" i="1" s="1"/>
  <c r="I92" i="1"/>
  <c r="K92" i="1" s="1"/>
  <c r="I111" i="1"/>
  <c r="I117" i="1"/>
  <c r="K117" i="1" s="1"/>
  <c r="I119" i="1"/>
  <c r="K119" i="1" s="1"/>
  <c r="I121" i="1"/>
  <c r="I129" i="1"/>
  <c r="K129" i="1" s="1"/>
  <c r="I131" i="1"/>
  <c r="K131" i="1" s="1"/>
  <c r="I155" i="1"/>
  <c r="I154" i="1" l="1"/>
  <c r="K155" i="1"/>
  <c r="I133" i="1"/>
  <c r="K133" i="1" s="1"/>
  <c r="K134" i="1"/>
  <c r="I73" i="1"/>
  <c r="K73" i="1" s="1"/>
  <c r="K74" i="1"/>
  <c r="I42" i="1"/>
  <c r="K42" i="1" s="1"/>
  <c r="K43" i="1"/>
  <c r="I10" i="1"/>
  <c r="K10" i="1" s="1"/>
  <c r="K11" i="1"/>
  <c r="I28" i="1"/>
  <c r="K29" i="1"/>
  <c r="K147" i="1"/>
  <c r="I142" i="1"/>
  <c r="K142" i="1" s="1"/>
  <c r="I66" i="1"/>
  <c r="K67" i="1"/>
  <c r="K39" i="1"/>
  <c r="I33" i="1"/>
  <c r="K33" i="1" s="1"/>
  <c r="K100" i="1"/>
  <c r="I99" i="1"/>
  <c r="K99" i="1" s="1"/>
  <c r="I123" i="1"/>
  <c r="K123" i="1" s="1"/>
  <c r="K124" i="1"/>
  <c r="K121" i="1"/>
  <c r="I114" i="1"/>
  <c r="K111" i="1"/>
  <c r="I106" i="1"/>
  <c r="K81" i="1"/>
  <c r="I77" i="1"/>
  <c r="K77" i="1" s="1"/>
  <c r="K54" i="1"/>
  <c r="I45" i="1"/>
  <c r="I128" i="1"/>
  <c r="I136" i="1"/>
  <c r="K136" i="1" s="1"/>
  <c r="I13" i="1"/>
  <c r="I60" i="1"/>
  <c r="I22" i="1"/>
  <c r="K22" i="1" s="1"/>
  <c r="I141" i="1" l="1"/>
  <c r="K141" i="1" s="1"/>
  <c r="I127" i="1"/>
  <c r="K127" i="1" s="1"/>
  <c r="K128" i="1"/>
  <c r="K66" i="1"/>
  <c r="I65" i="1"/>
  <c r="K65" i="1" s="1"/>
  <c r="I27" i="1"/>
  <c r="K27" i="1" s="1"/>
  <c r="K28" i="1"/>
  <c r="I153" i="1"/>
  <c r="K153" i="1" s="1"/>
  <c r="K154" i="1"/>
  <c r="I113" i="1"/>
  <c r="K113" i="1" s="1"/>
  <c r="K114" i="1"/>
  <c r="K106" i="1"/>
  <c r="I98" i="1"/>
  <c r="K98" i="1" s="1"/>
  <c r="I76" i="1"/>
  <c r="K76" i="1" s="1"/>
  <c r="I59" i="1"/>
  <c r="K59" i="1" s="1"/>
  <c r="K60" i="1"/>
  <c r="K45" i="1"/>
  <c r="I32" i="1"/>
  <c r="K32" i="1" s="1"/>
  <c r="K13" i="1"/>
  <c r="I9" i="1"/>
  <c r="I31" i="1" l="1"/>
  <c r="K31" i="1" s="1"/>
  <c r="I8" i="1"/>
  <c r="K9" i="1"/>
  <c r="I157" i="1" l="1"/>
  <c r="K157" i="1" s="1"/>
  <c r="K8" i="1"/>
</calcChain>
</file>

<file path=xl/sharedStrings.xml><?xml version="1.0" encoding="utf-8"?>
<sst xmlns="http://schemas.openxmlformats.org/spreadsheetml/2006/main" count="542" uniqueCount="290">
  <si>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</si>
  <si>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</si>
  <si>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</si>
  <si>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</si>
  <si>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</si>
  <si>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</si>
  <si>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</si>
  <si>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</si>
  <si>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</si>
  <si>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</si>
  <si>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</si>
  <si>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</si>
  <si>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</si>
  <si>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</si>
  <si>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</si>
  <si>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</si>
  <si>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</si>
  <si>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</si>
  <si>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</si>
  <si>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</si>
  <si>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</si>
  <si>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</si>
  <si>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</si>
  <si>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</si>
  <si>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</si>
  <si>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</si>
  <si>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</si>
  <si>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</si>
  <si>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</si>
  <si>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</si>
  <si>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</si>
  <si>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</si>
  <si>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</si>
  <si>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</si>
  <si>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</si>
  <si>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</si>
  <si>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</si>
  <si>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</si>
  <si>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</si>
  <si>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</si>
  <si>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</si>
  <si>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</si>
  <si>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</si>
  <si>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</si>
  <si>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</si>
  <si>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</si>
  <si>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</si>
  <si>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</si>
  <si>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</si>
  <si>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</si>
  <si>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</si>
  <si>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</si>
  <si>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</si>
  <si>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</si>
  <si>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</si>
  <si>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</si>
  <si>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</si>
  <si>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</si>
  <si>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</si>
  <si>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</si>
  <si>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</si>
  <si>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</si>
  <si>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</si>
  <si>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</si>
  <si>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</si>
  <si>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</si>
  <si>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</si>
  <si>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</si>
  <si>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</si>
  <si>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</si>
  <si>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</si>
  <si>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</si>
  <si>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</si>
  <si>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</si>
  <si>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</si>
  <si>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</si>
  <si>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</si>
  <si>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</si>
  <si>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</si>
  <si>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</si>
  <si>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</si>
  <si>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</si>
  <si>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</si>
  <si>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</si>
  <si>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</si>
  <si>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</si>
  <si>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</si>
  <si>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</si>
  <si>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</si>
  <si>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</si>
  <si>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</si>
  <si>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</si>
  <si>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</si>
  <si>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</si>
  <si>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</si>
  <si>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</si>
  <si>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</si>
  <si>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</si>
  <si>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</si>
  <si>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</si>
  <si>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</si>
  <si>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</si>
  <si>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</si>
  <si>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</si>
  <si>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</si>
  <si>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</si>
  <si>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</si>
  <si>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</si>
  <si>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</si>
  <si>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</si>
  <si>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</si>
  <si>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</si>
  <si>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</si>
  <si>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</si>
  <si>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</si>
  <si>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</si>
  <si>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</si>
  <si>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</si>
  <si>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</si>
  <si>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</si>
  <si>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</si>
  <si>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</si>
  <si>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</si>
  <si>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</si>
  <si>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</si>
  <si>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</si>
  <si>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</si>
  <si>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</si>
  <si>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</si>
  <si>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</si>
  <si>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</si>
  <si>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</si>
  <si>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</si>
  <si>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</si>
  <si>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</si>
  <si>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</si>
  <si>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</si>
  <si>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</si>
  <si>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</si>
  <si>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</si>
  <si>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</si>
  <si>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</si>
  <si>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</si>
  <si>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</si>
  <si>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</si>
  <si>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</si>
  <si>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</si>
  <si>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</si>
  <si>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</si>
  <si>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</si>
  <si>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</si>
  <si>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</si>
  <si>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</si>
  <si>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</si>
  <si>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</si>
  <si>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</si>
  <si>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</si>
  <si>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</si>
  <si>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</si>
  <si>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</si>
  <si>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</si>
  <si>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</si>
  <si>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</si>
  <si>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</si>
  <si>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</si>
  <si>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</si>
  <si>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</si>
  <si>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</si>
  <si>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</si>
  <si>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</si>
  <si>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</si>
  <si>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</si>
  <si>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</si>
  <si>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</si>
  <si>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</si>
  <si>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</si>
  <si>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</si>
  <si>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</si>
  <si>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</si>
  <si>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</si>
  <si>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</si>
  <si>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</si>
  <si>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</si>
  <si>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</si>
  <si>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</si>
  <si>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</si>
  <si>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</si>
  <si>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</si>
  <si>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</si>
  <si>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</si>
  <si>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</si>
  <si>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</si>
  <si>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</si>
  <si>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</si>
  <si>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</si>
  <si>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</si>
  <si>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</si>
  <si>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</si>
  <si>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</si>
  <si>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</si>
  <si>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</si>
  <si>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</si>
  <si>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</si>
  <si>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</si>
  <si>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</si>
  <si>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</si>
  <si>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</si>
  <si>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</si>
  <si>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</si>
  <si>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</si>
  <si>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</si>
  <si>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</si>
  <si>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</si>
  <si>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</si>
  <si>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</si>
  <si>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</si>
  <si>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</si>
  <si>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</si>
  <si>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</si>
  <si>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</si>
  <si>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</si>
  <si>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</si>
  <si>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</si>
  <si>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</si>
  <si>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</si>
  <si>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</si>
  <si>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I.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</si>
  <si>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</si>
  <si>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</si>
  <si>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</si>
  <si>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</si>
  <si>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</si>
  <si>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</si>
  <si>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</si>
  <si>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</si>
  <si>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</si>
  <si>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</si>
  <si>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0920000079</t>
  </si>
  <si>
    <t>Исполнение судебных актов судебных органов</t>
  </si>
  <si>
    <t>1.3.5.</t>
  </si>
  <si>
    <t>1.3.5.1.</t>
  </si>
  <si>
    <t>1.3.5.2.</t>
  </si>
  <si>
    <t>4.1.1.2.</t>
  </si>
  <si>
    <t>3.2.1.2.</t>
  </si>
  <si>
    <t>4.1.5.2.</t>
  </si>
  <si>
    <t>1.1.1.4.</t>
  </si>
  <si>
    <t>Социальное обеспечение и иные выплаты населению</t>
  </si>
  <si>
    <t>Показатели расходов бюджета муниципального образования город Петергоф</t>
  </si>
  <si>
    <t>Утвержденный план на 2021 год</t>
  </si>
  <si>
    <t>Исполнено на отчетную дату, тыс.руб.</t>
  </si>
  <si>
    <t>% исполнения</t>
  </si>
  <si>
    <t>1.2.3.3.</t>
  </si>
  <si>
    <t xml:space="preserve">за 2021 год по ведомственной структуре расходов </t>
  </si>
  <si>
    <t>5.</t>
  </si>
  <si>
    <t>5.1.</t>
  </si>
  <si>
    <t>5.1.1.</t>
  </si>
  <si>
    <t>5.1.1.1.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</si>
  <si>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</si>
  <si>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</si>
  <si>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</si>
  <si>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</si>
  <si>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</si>
  <si>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</si>
  <si>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</si>
  <si>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</si>
  <si>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</si>
  <si>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5.2.3.</t>
  </si>
  <si>
    <t>5.2.3.1.</t>
  </si>
  <si>
    <t>6.1.4.</t>
  </si>
  <si>
    <t>6.1.4.1.</t>
  </si>
  <si>
    <t>6.1.5.</t>
  </si>
  <si>
    <t>6.1.5.1.</t>
  </si>
  <si>
    <t>6.2.2.2.</t>
  </si>
  <si>
    <t>7.1.1.</t>
  </si>
  <si>
    <t>7.1.1.1.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</si>
  <si>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</si>
  <si>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</si>
  <si>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</si>
  <si>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</si>
  <si>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</si>
  <si>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</si>
  <si>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</si>
  <si>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</si>
  <si>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</si>
  <si>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</si>
  <si>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</si>
  <si>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</si>
  <si>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</si>
  <si>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</si>
  <si>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Приложение №2 к решению МС МО г.Петергоф от 28.04.2022 г.№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</si>
</sst>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164" fontId="4" fillId="2" borderId="1" xfId="0" applyNumberFormat="1" applyFont="1" applyFill="1" applyBorder="1"/>
    <xf numFmtId="164" fontId="2" fillId="2" borderId="1" xfId="0" applyNumberFormat="1" applyFont="1" applyFill="1" applyBorder="1"/>
    <xf numFmtId="164" fontId="3" fillId="0" borderId="1" xfId="0" applyNumberFormat="1" applyFont="1" applyFill="1" applyBorder="1"/>
    <xf numFmtId="164" fontId="7" fillId="0" borderId="1" xfId="0" applyNumberFormat="1" applyFont="1" applyFill="1" applyBorder="1"/>
    <xf numFmtId="165" fontId="9" fillId="0" borderId="2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distributed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justify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vertical="distributed"/>
    </xf>
    <xf numFmtId="0" fontId="8" fillId="2" borderId="5" xfId="0" applyFont="1" applyFill="1" applyBorder="1" applyAlignment="1">
      <alignment horizontal="left" vertical="distributed"/>
    </xf>
    <xf numFmtId="0" fontId="8" fillId="2" borderId="6" xfId="0" applyFont="1" applyFill="1" applyBorder="1" applyAlignment="1">
      <alignment horizontal="left" vertical="distributed"/>
    </xf>
    <xf numFmtId="0" fontId="4" fillId="2" borderId="5" xfId="0" applyFont="1" applyFill="1" applyBorder="1" applyAlignment="1">
      <alignment horizontal="left" vertical="distributed" wrapText="1"/>
    </xf>
    <xf numFmtId="0" fontId="4" fillId="2" borderId="6" xfId="0" applyFont="1" applyFill="1" applyBorder="1" applyAlignment="1">
      <alignment horizontal="left" vertical="distributed" wrapText="1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center" wrapText="1" shrinkToFit="1"/>
    </xf>
    <xf numFmtId="0" fontId="3" fillId="0" borderId="1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2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"/>
  <sheetViews>
    <sheetView tabSelected="1" zoomScale="82" zoomScaleNormal="82" workbookViewId="0">
      <selection activeCell="O70" sqref="O70"/>
    </sheetView>
  </sheetViews>
  <sheetFormatPr defaultColWidth="9.140625" defaultRowHeight="15.75" x14ac:dyDescent="0.25"/>
  <cols>
    <col min="1" max="1" width="7.5703125" style="1" customWidth="1"/>
    <col min="2" max="3" width="9.140625" style="67"/>
    <col min="4" max="4" width="23.5703125" style="67" customWidth="1"/>
    <col min="5" max="5" width="5.42578125" style="68" customWidth="1"/>
    <col min="6" max="6" width="6.7109375" style="68" customWidth="1"/>
    <col min="7" max="7" width="12" style="68" customWidth="1"/>
    <col min="8" max="8" width="4.5703125" style="68" customWidth="1"/>
    <col min="9" max="9" width="10.42578125" style="1" customWidth="1"/>
    <col min="10" max="10" width="10.5703125" style="1" customWidth="1"/>
    <col min="11" max="11" width="9.42578125" style="1" customWidth="1"/>
    <col min="12" max="16384" width="9.140625" style="1"/>
  </cols>
  <sheetData>
    <row r="1" spans="1:11" x14ac:dyDescent="0.25">
      <c r="D1" s="217" t="s">
        <v>289</v>
      </c>
      <c r="E1" s="217"/>
      <c r="F1" s="217"/>
      <c r="G1" s="217"/>
      <c r="H1" s="217"/>
      <c r="I1" s="217"/>
      <c r="J1" s="217"/>
      <c r="K1" s="217"/>
    </row>
    <row r="3" spans="1:11" ht="14.25" customHeight="1" x14ac:dyDescent="0.25">
      <c r="A3" s="218" t="s">
        <v>247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4.25" customHeight="1" x14ac:dyDescent="0.25">
      <c r="A4" s="218" t="s">
        <v>252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12" customHeight="1" x14ac:dyDescent="0.25">
      <c r="A5" s="218"/>
      <c r="B5" s="218"/>
      <c r="C5" s="218"/>
      <c r="D5" s="218"/>
      <c r="E5" s="218"/>
      <c r="F5" s="218"/>
      <c r="G5" s="218"/>
      <c r="H5" s="218"/>
      <c r="I5" s="218"/>
      <c r="J5" s="218"/>
      <c r="K5" s="218"/>
    </row>
    <row r="6" spans="1:11" ht="15" customHeight="1" x14ac:dyDescent="0.25">
      <c r="A6" s="228" t="s">
        <v>0</v>
      </c>
      <c r="B6" s="208" t="s">
        <v>1</v>
      </c>
      <c r="C6" s="209"/>
      <c r="D6" s="210"/>
      <c r="E6" s="205" t="s">
        <v>83</v>
      </c>
      <c r="F6" s="206"/>
      <c r="G6" s="206"/>
      <c r="H6" s="207"/>
      <c r="I6" s="226" t="s">
        <v>248</v>
      </c>
      <c r="J6" s="219" t="s">
        <v>249</v>
      </c>
      <c r="K6" s="219" t="s">
        <v>250</v>
      </c>
    </row>
    <row r="7" spans="1:11" ht="95.45" customHeight="1" x14ac:dyDescent="0.25">
      <c r="A7" s="229"/>
      <c r="B7" s="211"/>
      <c r="C7" s="212"/>
      <c r="D7" s="213"/>
      <c r="E7" s="2" t="s">
        <v>228</v>
      </c>
      <c r="F7" s="2" t="s">
        <v>85</v>
      </c>
      <c r="G7" s="3" t="s">
        <v>2</v>
      </c>
      <c r="H7" s="2" t="s">
        <v>115</v>
      </c>
      <c r="I7" s="227"/>
      <c r="J7" s="219"/>
      <c r="K7" s="219"/>
    </row>
    <row r="8" spans="1:11" ht="48.75" customHeight="1" x14ac:dyDescent="0.25">
      <c r="A8" s="4" t="s">
        <v>226</v>
      </c>
      <c r="B8" s="220" t="s">
        <v>169</v>
      </c>
      <c r="C8" s="221"/>
      <c r="D8" s="222"/>
      <c r="E8" s="5">
        <v>901</v>
      </c>
      <c r="F8" s="2"/>
      <c r="G8" s="3"/>
      <c r="H8" s="2"/>
      <c r="I8" s="6">
        <f>SUM(I9+I27)</f>
        <v>5783.8</v>
      </c>
      <c r="J8" s="6">
        <f t="shared" ref="J8" si="0">SUM(J9+J27)</f>
        <v>5635.7000000000007</v>
      </c>
      <c r="K8" s="93">
        <f>SUM(J8/I8)</f>
        <v>0.97439399702617668</v>
      </c>
    </row>
    <row r="9" spans="1:11" ht="18" customHeight="1" x14ac:dyDescent="0.25">
      <c r="A9" s="5" t="s">
        <v>3</v>
      </c>
      <c r="B9" s="214" t="s">
        <v>86</v>
      </c>
      <c r="C9" s="214"/>
      <c r="D9" s="214"/>
      <c r="E9" s="5">
        <v>901</v>
      </c>
      <c r="F9" s="7" t="s">
        <v>4</v>
      </c>
      <c r="G9" s="5"/>
      <c r="H9" s="5"/>
      <c r="I9" s="8">
        <f>SUM(I10+I13+I22)</f>
        <v>5770.7</v>
      </c>
      <c r="J9" s="8">
        <f t="shared" ref="J9" si="1">SUM(J10+J13+J22)</f>
        <v>5622.6</v>
      </c>
      <c r="K9" s="93">
        <f t="shared" ref="K9:K73" si="2">SUM(J9/I9)</f>
        <v>0.97433586913199444</v>
      </c>
    </row>
    <row r="10" spans="1:11" s="12" customFormat="1" ht="71.45" customHeight="1" x14ac:dyDescent="0.25">
      <c r="A10" s="9" t="s">
        <v>5</v>
      </c>
      <c r="B10" s="185" t="s">
        <v>6</v>
      </c>
      <c r="C10" s="185"/>
      <c r="D10" s="185"/>
      <c r="E10" s="9">
        <v>901</v>
      </c>
      <c r="F10" s="10" t="s">
        <v>7</v>
      </c>
      <c r="G10" s="9" t="s">
        <v>154</v>
      </c>
      <c r="H10" s="9"/>
      <c r="I10" s="11">
        <f>I11</f>
        <v>1434.2</v>
      </c>
      <c r="J10" s="11">
        <f t="shared" ref="J10" si="3">J11</f>
        <v>1433</v>
      </c>
      <c r="K10" s="93">
        <f t="shared" si="2"/>
        <v>0.99916329661135128</v>
      </c>
    </row>
    <row r="11" spans="1:11" s="16" customFormat="1" ht="47.25" customHeight="1" x14ac:dyDescent="0.25">
      <c r="A11" s="13" t="s">
        <v>8</v>
      </c>
      <c r="B11" s="105" t="s">
        <v>109</v>
      </c>
      <c r="C11" s="215"/>
      <c r="D11" s="216"/>
      <c r="E11" s="13">
        <v>901</v>
      </c>
      <c r="F11" s="14" t="s">
        <v>7</v>
      </c>
      <c r="G11" s="14" t="s">
        <v>120</v>
      </c>
      <c r="H11" s="13"/>
      <c r="I11" s="15">
        <f>SUM(I12)</f>
        <v>1434.2</v>
      </c>
      <c r="J11" s="15">
        <f t="shared" ref="J11" si="4">SUM(J12)</f>
        <v>1433</v>
      </c>
      <c r="K11" s="93">
        <f t="shared" si="2"/>
        <v>0.99916329661135128</v>
      </c>
    </row>
    <row r="12" spans="1:11" s="16" customFormat="1" ht="114" customHeight="1" x14ac:dyDescent="0.25">
      <c r="A12" s="17" t="s">
        <v>9</v>
      </c>
      <c r="B12" s="99" t="s">
        <v>165</v>
      </c>
      <c r="C12" s="103"/>
      <c r="D12" s="104"/>
      <c r="E12" s="17">
        <v>901</v>
      </c>
      <c r="F12" s="18" t="s">
        <v>7</v>
      </c>
      <c r="G12" s="18" t="s">
        <v>120</v>
      </c>
      <c r="H12" s="17">
        <v>100</v>
      </c>
      <c r="I12" s="19">
        <v>1434.2</v>
      </c>
      <c r="J12" s="88">
        <v>1433</v>
      </c>
      <c r="K12" s="93">
        <f t="shared" si="2"/>
        <v>0.99916329661135128</v>
      </c>
    </row>
    <row r="13" spans="1:11" ht="82.15" customHeight="1" x14ac:dyDescent="0.25">
      <c r="A13" s="5" t="s">
        <v>10</v>
      </c>
      <c r="B13" s="185" t="s">
        <v>11</v>
      </c>
      <c r="C13" s="185"/>
      <c r="D13" s="185"/>
      <c r="E13" s="9">
        <v>901</v>
      </c>
      <c r="F13" s="10" t="s">
        <v>12</v>
      </c>
      <c r="G13" s="13"/>
      <c r="H13" s="13"/>
      <c r="I13" s="11">
        <f>SUM(I14+I16+I18)</f>
        <v>4177</v>
      </c>
      <c r="J13" s="11">
        <f>SUM(J14+J16+J18)</f>
        <v>4030.1000000000004</v>
      </c>
      <c r="K13" s="93">
        <f t="shared" si="2"/>
        <v>0.96483121857792686</v>
      </c>
    </row>
    <row r="14" spans="1:11" s="16" customFormat="1" ht="64.5" customHeight="1" x14ac:dyDescent="0.25">
      <c r="A14" s="13" t="s">
        <v>13</v>
      </c>
      <c r="B14" s="105" t="s">
        <v>156</v>
      </c>
      <c r="C14" s="106"/>
      <c r="D14" s="107"/>
      <c r="E14" s="13">
        <v>901</v>
      </c>
      <c r="F14" s="14" t="s">
        <v>12</v>
      </c>
      <c r="G14" s="14" t="s">
        <v>121</v>
      </c>
      <c r="H14" s="13"/>
      <c r="I14" s="15">
        <f>SUM(I15)</f>
        <v>1217</v>
      </c>
      <c r="J14" s="15">
        <f>SUM(J15)</f>
        <v>1109.5</v>
      </c>
      <c r="K14" s="93">
        <f t="shared" si="2"/>
        <v>0.91166803615447822</v>
      </c>
    </row>
    <row r="15" spans="1:11" ht="96" customHeight="1" x14ac:dyDescent="0.25">
      <c r="A15" s="17" t="s">
        <v>14</v>
      </c>
      <c r="B15" s="99" t="s">
        <v>164</v>
      </c>
      <c r="C15" s="103"/>
      <c r="D15" s="104"/>
      <c r="E15" s="17">
        <v>901</v>
      </c>
      <c r="F15" s="18" t="s">
        <v>12</v>
      </c>
      <c r="G15" s="18" t="s">
        <v>121</v>
      </c>
      <c r="H15" s="17">
        <v>100</v>
      </c>
      <c r="I15" s="19">
        <v>1217</v>
      </c>
      <c r="J15" s="19">
        <v>1109.5</v>
      </c>
      <c r="K15" s="93">
        <f t="shared" si="2"/>
        <v>0.91166803615447822</v>
      </c>
    </row>
    <row r="16" spans="1:11" s="16" customFormat="1" ht="81" customHeight="1" x14ac:dyDescent="0.25">
      <c r="A16" s="13" t="s">
        <v>15</v>
      </c>
      <c r="B16" s="151" t="s">
        <v>150</v>
      </c>
      <c r="C16" s="152"/>
      <c r="D16" s="153"/>
      <c r="E16" s="13">
        <v>901</v>
      </c>
      <c r="F16" s="14" t="s">
        <v>12</v>
      </c>
      <c r="G16" s="14" t="s">
        <v>149</v>
      </c>
      <c r="H16" s="13"/>
      <c r="I16" s="15">
        <f>SUM(I17)</f>
        <v>281.3</v>
      </c>
      <c r="J16" s="15">
        <f>SUM(J17)</f>
        <v>281.3</v>
      </c>
      <c r="K16" s="93">
        <f t="shared" si="2"/>
        <v>1</v>
      </c>
    </row>
    <row r="17" spans="1:12" ht="110.25" customHeight="1" x14ac:dyDescent="0.25">
      <c r="A17" s="17" t="s">
        <v>16</v>
      </c>
      <c r="B17" s="99" t="s">
        <v>165</v>
      </c>
      <c r="C17" s="103"/>
      <c r="D17" s="104"/>
      <c r="E17" s="17">
        <v>901</v>
      </c>
      <c r="F17" s="18" t="s">
        <v>12</v>
      </c>
      <c r="G17" s="18" t="s">
        <v>149</v>
      </c>
      <c r="H17" s="17">
        <v>100</v>
      </c>
      <c r="I17" s="19">
        <v>281.3</v>
      </c>
      <c r="J17" s="87">
        <v>281.3</v>
      </c>
      <c r="K17" s="93">
        <f t="shared" si="2"/>
        <v>1</v>
      </c>
    </row>
    <row r="18" spans="1:12" s="16" customFormat="1" ht="50.45" customHeight="1" x14ac:dyDescent="0.25">
      <c r="A18" s="13" t="s">
        <v>151</v>
      </c>
      <c r="B18" s="105" t="s">
        <v>100</v>
      </c>
      <c r="C18" s="106"/>
      <c r="D18" s="107"/>
      <c r="E18" s="13">
        <v>901</v>
      </c>
      <c r="F18" s="14" t="s">
        <v>12</v>
      </c>
      <c r="G18" s="14" t="s">
        <v>122</v>
      </c>
      <c r="H18" s="13"/>
      <c r="I18" s="15">
        <f>SUM(I19+I20+I21)</f>
        <v>2678.7</v>
      </c>
      <c r="J18" s="15">
        <f>SUM(J19+J20+J21)</f>
        <v>2639.3</v>
      </c>
      <c r="K18" s="93">
        <f t="shared" si="2"/>
        <v>0.98529137268077815</v>
      </c>
    </row>
    <row r="19" spans="1:12" ht="111" customHeight="1" x14ac:dyDescent="0.25">
      <c r="A19" s="17" t="s">
        <v>152</v>
      </c>
      <c r="B19" s="99" t="s">
        <v>165</v>
      </c>
      <c r="C19" s="103"/>
      <c r="D19" s="104"/>
      <c r="E19" s="17">
        <v>901</v>
      </c>
      <c r="F19" s="18" t="s">
        <v>12</v>
      </c>
      <c r="G19" s="18" t="s">
        <v>122</v>
      </c>
      <c r="H19" s="17">
        <v>100</v>
      </c>
      <c r="I19" s="19">
        <v>2632.5</v>
      </c>
      <c r="J19" s="87">
        <v>2594.5</v>
      </c>
      <c r="K19" s="93">
        <f t="shared" si="2"/>
        <v>0.98556505223171886</v>
      </c>
    </row>
    <row r="20" spans="1:12" ht="48" customHeight="1" x14ac:dyDescent="0.25">
      <c r="A20" s="17" t="s">
        <v>153</v>
      </c>
      <c r="B20" s="99" t="s">
        <v>157</v>
      </c>
      <c r="C20" s="100"/>
      <c r="D20" s="101"/>
      <c r="E20" s="17">
        <v>901</v>
      </c>
      <c r="F20" s="18" t="s">
        <v>12</v>
      </c>
      <c r="G20" s="18" t="s">
        <v>122</v>
      </c>
      <c r="H20" s="17">
        <v>200</v>
      </c>
      <c r="I20" s="20">
        <v>45.2</v>
      </c>
      <c r="J20" s="87">
        <v>43.8</v>
      </c>
      <c r="K20" s="93">
        <f t="shared" si="2"/>
        <v>0.96902654867256621</v>
      </c>
    </row>
    <row r="21" spans="1:12" ht="17.45" customHeight="1" x14ac:dyDescent="0.25">
      <c r="A21" s="17" t="s">
        <v>251</v>
      </c>
      <c r="B21" s="195" t="s">
        <v>94</v>
      </c>
      <c r="C21" s="196"/>
      <c r="D21" s="197"/>
      <c r="E21" s="17">
        <v>901</v>
      </c>
      <c r="F21" s="18" t="s">
        <v>12</v>
      </c>
      <c r="G21" s="18" t="s">
        <v>122</v>
      </c>
      <c r="H21" s="17">
        <v>800</v>
      </c>
      <c r="I21" s="20">
        <v>1</v>
      </c>
      <c r="J21" s="87">
        <v>1</v>
      </c>
      <c r="K21" s="93">
        <f t="shared" si="2"/>
        <v>1</v>
      </c>
    </row>
    <row r="22" spans="1:12" s="12" customFormat="1" ht="18.75" customHeight="1" x14ac:dyDescent="0.25">
      <c r="A22" s="9" t="s">
        <v>110</v>
      </c>
      <c r="B22" s="128" t="s">
        <v>17</v>
      </c>
      <c r="C22" s="129"/>
      <c r="D22" s="130"/>
      <c r="E22" s="9">
        <v>901</v>
      </c>
      <c r="F22" s="10" t="s">
        <v>18</v>
      </c>
      <c r="G22" s="10"/>
      <c r="H22" s="9"/>
      <c r="I22" s="21">
        <f>SUM(I23+I25)</f>
        <v>159.5</v>
      </c>
      <c r="J22" s="21">
        <f>SUM(J23+J25)</f>
        <v>159.5</v>
      </c>
      <c r="K22" s="93">
        <f t="shared" si="2"/>
        <v>1</v>
      </c>
    </row>
    <row r="23" spans="1:12" s="16" customFormat="1" ht="47.25" customHeight="1" x14ac:dyDescent="0.25">
      <c r="A23" s="13" t="s">
        <v>111</v>
      </c>
      <c r="B23" s="163" t="s">
        <v>178</v>
      </c>
      <c r="C23" s="164"/>
      <c r="D23" s="165"/>
      <c r="E23" s="13">
        <v>901</v>
      </c>
      <c r="F23" s="14" t="s">
        <v>18</v>
      </c>
      <c r="G23" s="14" t="s">
        <v>135</v>
      </c>
      <c r="H23" s="13"/>
      <c r="I23" s="15">
        <f>SUM(I24)</f>
        <v>63.5</v>
      </c>
      <c r="J23" s="15">
        <f>SUM(J24)</f>
        <v>63.5</v>
      </c>
      <c r="K23" s="93">
        <f t="shared" si="2"/>
        <v>1</v>
      </c>
    </row>
    <row r="24" spans="1:12" ht="53.45" customHeight="1" x14ac:dyDescent="0.25">
      <c r="A24" s="17" t="s">
        <v>112</v>
      </c>
      <c r="B24" s="99" t="s">
        <v>157</v>
      </c>
      <c r="C24" s="100"/>
      <c r="D24" s="101"/>
      <c r="E24" s="17">
        <v>901</v>
      </c>
      <c r="F24" s="18" t="s">
        <v>18</v>
      </c>
      <c r="G24" s="18" t="s">
        <v>135</v>
      </c>
      <c r="H24" s="17">
        <v>200</v>
      </c>
      <c r="I24" s="19">
        <v>63.5</v>
      </c>
      <c r="J24" s="87">
        <v>63.5</v>
      </c>
      <c r="K24" s="93">
        <f t="shared" si="2"/>
        <v>1</v>
      </c>
      <c r="L24" s="26"/>
    </row>
    <row r="25" spans="1:12" s="16" customFormat="1" ht="46.5" customHeight="1" x14ac:dyDescent="0.25">
      <c r="A25" s="13" t="s">
        <v>118</v>
      </c>
      <c r="B25" s="163" t="s">
        <v>179</v>
      </c>
      <c r="C25" s="164"/>
      <c r="D25" s="165"/>
      <c r="E25" s="13">
        <v>901</v>
      </c>
      <c r="F25" s="14" t="s">
        <v>18</v>
      </c>
      <c r="G25" s="14" t="s">
        <v>180</v>
      </c>
      <c r="H25" s="13"/>
      <c r="I25" s="15">
        <f>SUM(I26)</f>
        <v>96</v>
      </c>
      <c r="J25" s="15">
        <f>SUM(J26)</f>
        <v>96</v>
      </c>
      <c r="K25" s="93">
        <f t="shared" si="2"/>
        <v>1</v>
      </c>
    </row>
    <row r="26" spans="1:12" ht="18.600000000000001" customHeight="1" x14ac:dyDescent="0.25">
      <c r="A26" s="17" t="s">
        <v>119</v>
      </c>
      <c r="B26" s="99" t="s">
        <v>94</v>
      </c>
      <c r="C26" s="100"/>
      <c r="D26" s="101"/>
      <c r="E26" s="17">
        <v>901</v>
      </c>
      <c r="F26" s="18" t="s">
        <v>18</v>
      </c>
      <c r="G26" s="18" t="s">
        <v>180</v>
      </c>
      <c r="H26" s="17">
        <v>800</v>
      </c>
      <c r="I26" s="19">
        <v>96</v>
      </c>
      <c r="J26" s="87">
        <v>96</v>
      </c>
      <c r="K26" s="93">
        <f t="shared" si="2"/>
        <v>1</v>
      </c>
    </row>
    <row r="27" spans="1:12" ht="18.600000000000001" customHeight="1" x14ac:dyDescent="0.25">
      <c r="A27" s="5" t="s">
        <v>22</v>
      </c>
      <c r="B27" s="171" t="s">
        <v>41</v>
      </c>
      <c r="C27" s="172"/>
      <c r="D27" s="173"/>
      <c r="E27" s="5">
        <v>901</v>
      </c>
      <c r="F27" s="7" t="s">
        <v>42</v>
      </c>
      <c r="G27" s="5"/>
      <c r="H27" s="5"/>
      <c r="I27" s="8">
        <f t="shared" ref="I27:J29" si="5">SUM(I28)</f>
        <v>13.1</v>
      </c>
      <c r="J27" s="8">
        <f t="shared" si="5"/>
        <v>13.1</v>
      </c>
      <c r="K27" s="93">
        <f t="shared" si="2"/>
        <v>1</v>
      </c>
    </row>
    <row r="28" spans="1:12" ht="49.9" customHeight="1" x14ac:dyDescent="0.25">
      <c r="A28" s="9" t="s">
        <v>25</v>
      </c>
      <c r="B28" s="157" t="s">
        <v>88</v>
      </c>
      <c r="C28" s="158"/>
      <c r="D28" s="159"/>
      <c r="E28" s="9">
        <v>901</v>
      </c>
      <c r="F28" s="10" t="s">
        <v>87</v>
      </c>
      <c r="G28" s="9"/>
      <c r="H28" s="9"/>
      <c r="I28" s="11">
        <f t="shared" si="5"/>
        <v>13.1</v>
      </c>
      <c r="J28" s="11">
        <f t="shared" si="5"/>
        <v>13.1</v>
      </c>
      <c r="K28" s="93">
        <f t="shared" si="2"/>
        <v>1</v>
      </c>
    </row>
    <row r="29" spans="1:12" ht="93" customHeight="1" x14ac:dyDescent="0.25">
      <c r="A29" s="13" t="s">
        <v>26</v>
      </c>
      <c r="B29" s="148" t="s">
        <v>223</v>
      </c>
      <c r="C29" s="120"/>
      <c r="D29" s="121"/>
      <c r="E29" s="13">
        <v>901</v>
      </c>
      <c r="F29" s="14" t="s">
        <v>87</v>
      </c>
      <c r="G29" s="13">
        <v>4280000180</v>
      </c>
      <c r="H29" s="13"/>
      <c r="I29" s="15">
        <f t="shared" si="5"/>
        <v>13.1</v>
      </c>
      <c r="J29" s="15">
        <f t="shared" si="5"/>
        <v>13.1</v>
      </c>
      <c r="K29" s="93">
        <f t="shared" si="2"/>
        <v>1</v>
      </c>
    </row>
    <row r="30" spans="1:12" ht="48" customHeight="1" x14ac:dyDescent="0.25">
      <c r="A30" s="17" t="s">
        <v>90</v>
      </c>
      <c r="B30" s="99" t="s">
        <v>157</v>
      </c>
      <c r="C30" s="100"/>
      <c r="D30" s="101"/>
      <c r="E30" s="17">
        <v>901</v>
      </c>
      <c r="F30" s="18" t="s">
        <v>87</v>
      </c>
      <c r="G30" s="18" t="s">
        <v>188</v>
      </c>
      <c r="H30" s="17">
        <v>200</v>
      </c>
      <c r="I30" s="19">
        <v>13.1</v>
      </c>
      <c r="J30" s="87">
        <v>13.1</v>
      </c>
      <c r="K30" s="93">
        <f t="shared" si="2"/>
        <v>1</v>
      </c>
      <c r="L30" s="26"/>
    </row>
    <row r="31" spans="1:12" s="26" customFormat="1" ht="48.75" customHeight="1" x14ac:dyDescent="0.25">
      <c r="A31" s="22" t="s">
        <v>227</v>
      </c>
      <c r="B31" s="230" t="s">
        <v>170</v>
      </c>
      <c r="C31" s="231"/>
      <c r="D31" s="232"/>
      <c r="E31" s="22">
        <v>984</v>
      </c>
      <c r="F31" s="23"/>
      <c r="G31" s="23"/>
      <c r="H31" s="24"/>
      <c r="I31" s="25">
        <f>SUM(I32+I59+I65+I76+I98+I113+I127+I141+I153)</f>
        <v>391161.60000000003</v>
      </c>
      <c r="J31" s="25">
        <f>SUM(J32+J59+J65+J76+J98+J113+J127+J141+J153)</f>
        <v>380619.8</v>
      </c>
      <c r="K31" s="93">
        <f t="shared" si="2"/>
        <v>0.97305001308921923</v>
      </c>
    </row>
    <row r="32" spans="1:12" ht="32.450000000000003" customHeight="1" x14ac:dyDescent="0.25">
      <c r="A32" s="5" t="s">
        <v>3</v>
      </c>
      <c r="B32" s="111" t="s">
        <v>86</v>
      </c>
      <c r="C32" s="111"/>
      <c r="D32" s="111"/>
      <c r="E32" s="5">
        <v>984</v>
      </c>
      <c r="F32" s="7" t="s">
        <v>4</v>
      </c>
      <c r="G32" s="18"/>
      <c r="H32" s="17"/>
      <c r="I32" s="8">
        <f>SUM(I33+I42+I45)</f>
        <v>44928.100000000006</v>
      </c>
      <c r="J32" s="8">
        <f>SUM(J33+J42+J45)</f>
        <v>44285.600000000006</v>
      </c>
      <c r="K32" s="93">
        <f t="shared" si="2"/>
        <v>0.98569937299819044</v>
      </c>
    </row>
    <row r="33" spans="1:11" s="16" customFormat="1" ht="92.25" customHeight="1" x14ac:dyDescent="0.25">
      <c r="A33" s="9" t="s">
        <v>5</v>
      </c>
      <c r="B33" s="168" t="s">
        <v>82</v>
      </c>
      <c r="C33" s="169"/>
      <c r="D33" s="170"/>
      <c r="E33" s="9">
        <v>984</v>
      </c>
      <c r="F33" s="10" t="s">
        <v>19</v>
      </c>
      <c r="G33" s="13"/>
      <c r="H33" s="13"/>
      <c r="I33" s="11">
        <f>SUM(I34+I39)</f>
        <v>37608.300000000003</v>
      </c>
      <c r="J33" s="11">
        <f>SUM(J34+J39)</f>
        <v>36983.700000000004</v>
      </c>
      <c r="K33" s="93">
        <f t="shared" si="2"/>
        <v>0.98339196400794504</v>
      </c>
    </row>
    <row r="34" spans="1:11" s="16" customFormat="1" ht="61.5" customHeight="1" x14ac:dyDescent="0.25">
      <c r="A34" s="27" t="s">
        <v>8</v>
      </c>
      <c r="B34" s="105" t="s">
        <v>101</v>
      </c>
      <c r="C34" s="106"/>
      <c r="D34" s="107"/>
      <c r="E34" s="13">
        <v>984</v>
      </c>
      <c r="F34" s="14" t="s">
        <v>19</v>
      </c>
      <c r="G34" s="14" t="s">
        <v>123</v>
      </c>
      <c r="H34" s="13"/>
      <c r="I34" s="15">
        <f>SUM(I35+I36+I38+I37)</f>
        <v>32150.400000000001</v>
      </c>
      <c r="J34" s="15">
        <f>SUM(J35+J36+J38+J37)</f>
        <v>31632.9</v>
      </c>
      <c r="K34" s="93">
        <f t="shared" si="2"/>
        <v>0.98390377724693934</v>
      </c>
    </row>
    <row r="35" spans="1:11" ht="109.9" customHeight="1" x14ac:dyDescent="0.25">
      <c r="A35" s="28" t="s">
        <v>9</v>
      </c>
      <c r="B35" s="99" t="s">
        <v>165</v>
      </c>
      <c r="C35" s="103"/>
      <c r="D35" s="104"/>
      <c r="E35" s="17">
        <v>984</v>
      </c>
      <c r="F35" s="18" t="s">
        <v>19</v>
      </c>
      <c r="G35" s="18" t="s">
        <v>123</v>
      </c>
      <c r="H35" s="17">
        <v>100</v>
      </c>
      <c r="I35" s="19">
        <v>25704.5</v>
      </c>
      <c r="J35" s="87">
        <v>25599.8</v>
      </c>
      <c r="K35" s="93">
        <f t="shared" si="2"/>
        <v>0.99592678324806938</v>
      </c>
    </row>
    <row r="36" spans="1:11" ht="48.6" customHeight="1" x14ac:dyDescent="0.25">
      <c r="A36" s="28" t="s">
        <v>171</v>
      </c>
      <c r="B36" s="99" t="s">
        <v>157</v>
      </c>
      <c r="C36" s="100"/>
      <c r="D36" s="101"/>
      <c r="E36" s="17">
        <v>984</v>
      </c>
      <c r="F36" s="18" t="s">
        <v>19</v>
      </c>
      <c r="G36" s="18" t="s">
        <v>123</v>
      </c>
      <c r="H36" s="17">
        <v>200</v>
      </c>
      <c r="I36" s="19">
        <v>6404.3</v>
      </c>
      <c r="J36" s="87">
        <v>5991.6</v>
      </c>
      <c r="K36" s="93">
        <f t="shared" si="2"/>
        <v>0.93555892134971819</v>
      </c>
    </row>
    <row r="37" spans="1:11" ht="34.15" customHeight="1" x14ac:dyDescent="0.25">
      <c r="A37" s="28" t="s">
        <v>172</v>
      </c>
      <c r="B37" s="99" t="s">
        <v>246</v>
      </c>
      <c r="C37" s="100"/>
      <c r="D37" s="101"/>
      <c r="E37" s="17">
        <v>984</v>
      </c>
      <c r="F37" s="18" t="s">
        <v>19</v>
      </c>
      <c r="G37" s="18" t="s">
        <v>123</v>
      </c>
      <c r="H37" s="17">
        <v>300</v>
      </c>
      <c r="I37" s="19">
        <v>2.9</v>
      </c>
      <c r="J37" s="87">
        <v>2.8</v>
      </c>
      <c r="K37" s="93">
        <f t="shared" si="2"/>
        <v>0.96551724137931028</v>
      </c>
    </row>
    <row r="38" spans="1:11" ht="16.899999999999999" customHeight="1" x14ac:dyDescent="0.25">
      <c r="A38" s="28" t="s">
        <v>245</v>
      </c>
      <c r="B38" s="223" t="s">
        <v>94</v>
      </c>
      <c r="C38" s="224"/>
      <c r="D38" s="225"/>
      <c r="E38" s="17">
        <v>984</v>
      </c>
      <c r="F38" s="18" t="s">
        <v>19</v>
      </c>
      <c r="G38" s="18" t="s">
        <v>123</v>
      </c>
      <c r="H38" s="17">
        <v>800</v>
      </c>
      <c r="I38" s="19">
        <v>38.700000000000003</v>
      </c>
      <c r="J38" s="87">
        <v>38.700000000000003</v>
      </c>
      <c r="K38" s="93">
        <f t="shared" si="2"/>
        <v>1</v>
      </c>
    </row>
    <row r="39" spans="1:11" ht="98.25" customHeight="1" x14ac:dyDescent="0.25">
      <c r="A39" s="27" t="s">
        <v>173</v>
      </c>
      <c r="B39" s="105" t="s">
        <v>140</v>
      </c>
      <c r="C39" s="106"/>
      <c r="D39" s="107"/>
      <c r="E39" s="13">
        <v>984</v>
      </c>
      <c r="F39" s="14" t="s">
        <v>19</v>
      </c>
      <c r="G39" s="14" t="s">
        <v>132</v>
      </c>
      <c r="H39" s="13"/>
      <c r="I39" s="15">
        <f>SUM(I40+I41)</f>
        <v>5457.9</v>
      </c>
      <c r="J39" s="15">
        <f>SUM(J40+J41)</f>
        <v>5350.8</v>
      </c>
      <c r="K39" s="93">
        <f t="shared" si="2"/>
        <v>0.98037706810311664</v>
      </c>
    </row>
    <row r="40" spans="1:11" ht="111" customHeight="1" x14ac:dyDescent="0.25">
      <c r="A40" s="28" t="s">
        <v>174</v>
      </c>
      <c r="B40" s="99" t="s">
        <v>165</v>
      </c>
      <c r="C40" s="103"/>
      <c r="D40" s="104"/>
      <c r="E40" s="17">
        <v>984</v>
      </c>
      <c r="F40" s="18" t="s">
        <v>19</v>
      </c>
      <c r="G40" s="18" t="s">
        <v>132</v>
      </c>
      <c r="H40" s="17">
        <v>100</v>
      </c>
      <c r="I40" s="19">
        <v>5033.7</v>
      </c>
      <c r="J40" s="87">
        <v>4931.6000000000004</v>
      </c>
      <c r="K40" s="93">
        <f t="shared" si="2"/>
        <v>0.97971670937878708</v>
      </c>
    </row>
    <row r="41" spans="1:11" ht="48.6" customHeight="1" x14ac:dyDescent="0.25">
      <c r="A41" s="27" t="s">
        <v>175</v>
      </c>
      <c r="B41" s="99" t="s">
        <v>157</v>
      </c>
      <c r="C41" s="100"/>
      <c r="D41" s="101"/>
      <c r="E41" s="17">
        <v>984</v>
      </c>
      <c r="F41" s="18" t="s">
        <v>19</v>
      </c>
      <c r="G41" s="18" t="s">
        <v>132</v>
      </c>
      <c r="H41" s="17">
        <v>200</v>
      </c>
      <c r="I41" s="19">
        <v>424.2</v>
      </c>
      <c r="J41" s="87">
        <v>419.2</v>
      </c>
      <c r="K41" s="93">
        <f t="shared" si="2"/>
        <v>0.98821310702498821</v>
      </c>
    </row>
    <row r="42" spans="1:11" s="29" customFormat="1" x14ac:dyDescent="0.25">
      <c r="A42" s="9" t="s">
        <v>10</v>
      </c>
      <c r="B42" s="115" t="s">
        <v>20</v>
      </c>
      <c r="C42" s="115"/>
      <c r="D42" s="115"/>
      <c r="E42" s="9">
        <v>984</v>
      </c>
      <c r="F42" s="10" t="s">
        <v>21</v>
      </c>
      <c r="G42" s="13"/>
      <c r="H42" s="13"/>
      <c r="I42" s="11">
        <f>I43</f>
        <v>10</v>
      </c>
      <c r="J42" s="11">
        <f>J43</f>
        <v>0</v>
      </c>
      <c r="K42" s="93">
        <f t="shared" si="2"/>
        <v>0</v>
      </c>
    </row>
    <row r="43" spans="1:11" s="16" customFormat="1" ht="19.899999999999999" customHeight="1" x14ac:dyDescent="0.25">
      <c r="A43" s="13" t="s">
        <v>13</v>
      </c>
      <c r="B43" s="119" t="s">
        <v>224</v>
      </c>
      <c r="C43" s="120"/>
      <c r="D43" s="121"/>
      <c r="E43" s="13">
        <v>984</v>
      </c>
      <c r="F43" s="14" t="s">
        <v>21</v>
      </c>
      <c r="G43" s="14" t="s">
        <v>124</v>
      </c>
      <c r="H43" s="14"/>
      <c r="I43" s="15">
        <f>I44</f>
        <v>10</v>
      </c>
      <c r="J43" s="15">
        <f>J44</f>
        <v>0</v>
      </c>
      <c r="K43" s="93">
        <f t="shared" si="2"/>
        <v>0</v>
      </c>
    </row>
    <row r="44" spans="1:11" ht="18.75" customHeight="1" x14ac:dyDescent="0.25">
      <c r="A44" s="13" t="s">
        <v>14</v>
      </c>
      <c r="B44" s="195" t="s">
        <v>94</v>
      </c>
      <c r="C44" s="196"/>
      <c r="D44" s="197"/>
      <c r="E44" s="17">
        <v>984</v>
      </c>
      <c r="F44" s="18" t="s">
        <v>21</v>
      </c>
      <c r="G44" s="18" t="s">
        <v>124</v>
      </c>
      <c r="H44" s="18" t="s">
        <v>97</v>
      </c>
      <c r="I44" s="19">
        <v>10</v>
      </c>
      <c r="J44" s="87">
        <v>0</v>
      </c>
      <c r="K44" s="93">
        <f t="shared" si="2"/>
        <v>0</v>
      </c>
    </row>
    <row r="45" spans="1:11" s="16" customFormat="1" ht="16.5" customHeight="1" x14ac:dyDescent="0.25">
      <c r="A45" s="9" t="s">
        <v>110</v>
      </c>
      <c r="B45" s="198" t="s">
        <v>17</v>
      </c>
      <c r="C45" s="198"/>
      <c r="D45" s="198"/>
      <c r="E45" s="9">
        <v>984</v>
      </c>
      <c r="F45" s="10" t="s">
        <v>18</v>
      </c>
      <c r="G45" s="9"/>
      <c r="H45" s="9"/>
      <c r="I45" s="11">
        <f>SUM(I46+I48+I52+I54+I57+I50)</f>
        <v>7309.8</v>
      </c>
      <c r="J45" s="11">
        <f>SUM(J46+J48+J52+J54+J57+J50)</f>
        <v>7301.9</v>
      </c>
      <c r="K45" s="93">
        <f t="shared" si="2"/>
        <v>0.99891925907685564</v>
      </c>
    </row>
    <row r="46" spans="1:11" s="16" customFormat="1" ht="82.15" customHeight="1" x14ac:dyDescent="0.25">
      <c r="A46" s="17" t="s">
        <v>111</v>
      </c>
      <c r="B46" s="151" t="s">
        <v>189</v>
      </c>
      <c r="C46" s="152"/>
      <c r="D46" s="153"/>
      <c r="E46" s="30">
        <v>984</v>
      </c>
      <c r="F46" s="31" t="s">
        <v>18</v>
      </c>
      <c r="G46" s="31" t="s">
        <v>190</v>
      </c>
      <c r="H46" s="30"/>
      <c r="I46" s="32">
        <f>SUM(I47)</f>
        <v>89.4</v>
      </c>
      <c r="J46" s="32">
        <f>SUM(J47)</f>
        <v>89.3</v>
      </c>
      <c r="K46" s="93">
        <f t="shared" si="2"/>
        <v>0.99888143176733768</v>
      </c>
    </row>
    <row r="47" spans="1:11" s="16" customFormat="1" ht="47.45" customHeight="1" x14ac:dyDescent="0.25">
      <c r="A47" s="17" t="s">
        <v>112</v>
      </c>
      <c r="B47" s="199" t="s">
        <v>147</v>
      </c>
      <c r="C47" s="200"/>
      <c r="D47" s="201"/>
      <c r="E47" s="33">
        <v>984</v>
      </c>
      <c r="F47" s="34" t="s">
        <v>18</v>
      </c>
      <c r="G47" s="34" t="s">
        <v>190</v>
      </c>
      <c r="H47" s="33">
        <v>200</v>
      </c>
      <c r="I47" s="20">
        <v>89.4</v>
      </c>
      <c r="J47" s="88">
        <v>89.3</v>
      </c>
      <c r="K47" s="93">
        <f t="shared" si="2"/>
        <v>0.99888143176733768</v>
      </c>
    </row>
    <row r="48" spans="1:11" ht="143.25" customHeight="1" x14ac:dyDescent="0.25">
      <c r="A48" s="17" t="s">
        <v>118</v>
      </c>
      <c r="B48" s="105" t="s">
        <v>148</v>
      </c>
      <c r="C48" s="106"/>
      <c r="D48" s="107"/>
      <c r="E48" s="13">
        <v>984</v>
      </c>
      <c r="F48" s="14" t="s">
        <v>18</v>
      </c>
      <c r="G48" s="14" t="s">
        <v>125</v>
      </c>
      <c r="H48" s="13"/>
      <c r="I48" s="15">
        <f>I49</f>
        <v>52.8</v>
      </c>
      <c r="J48" s="15">
        <f>J49</f>
        <v>52.8</v>
      </c>
      <c r="K48" s="93">
        <f t="shared" si="2"/>
        <v>1</v>
      </c>
    </row>
    <row r="49" spans="1:11" ht="48.75" customHeight="1" x14ac:dyDescent="0.25">
      <c r="A49" s="17" t="s">
        <v>119</v>
      </c>
      <c r="B49" s="99" t="s">
        <v>147</v>
      </c>
      <c r="C49" s="100"/>
      <c r="D49" s="101"/>
      <c r="E49" s="17">
        <v>984</v>
      </c>
      <c r="F49" s="18" t="s">
        <v>18</v>
      </c>
      <c r="G49" s="18" t="s">
        <v>125</v>
      </c>
      <c r="H49" s="17">
        <v>200</v>
      </c>
      <c r="I49" s="19">
        <v>52.8</v>
      </c>
      <c r="J49" s="87">
        <v>52.8</v>
      </c>
      <c r="K49" s="93">
        <f t="shared" si="2"/>
        <v>1</v>
      </c>
    </row>
    <row r="50" spans="1:11" ht="30.6" customHeight="1" x14ac:dyDescent="0.25">
      <c r="A50" s="17" t="s">
        <v>167</v>
      </c>
      <c r="B50" s="151" t="s">
        <v>238</v>
      </c>
      <c r="C50" s="152"/>
      <c r="D50" s="153"/>
      <c r="E50" s="17">
        <v>984</v>
      </c>
      <c r="F50" s="18" t="s">
        <v>18</v>
      </c>
      <c r="G50" s="18" t="s">
        <v>237</v>
      </c>
      <c r="H50" s="17"/>
      <c r="I50" s="19">
        <f>SUM(I51)</f>
        <v>52.9</v>
      </c>
      <c r="J50" s="19">
        <f>SUM(J51)</f>
        <v>52.7</v>
      </c>
      <c r="K50" s="93">
        <f t="shared" si="2"/>
        <v>0.99621928166351614</v>
      </c>
    </row>
    <row r="51" spans="1:11" ht="23.45" customHeight="1" x14ac:dyDescent="0.25">
      <c r="A51" s="17" t="s">
        <v>168</v>
      </c>
      <c r="B51" s="99" t="s">
        <v>94</v>
      </c>
      <c r="C51" s="100"/>
      <c r="D51" s="101"/>
      <c r="E51" s="17">
        <v>984</v>
      </c>
      <c r="F51" s="18" t="s">
        <v>18</v>
      </c>
      <c r="G51" s="18" t="s">
        <v>237</v>
      </c>
      <c r="H51" s="17">
        <v>800</v>
      </c>
      <c r="I51" s="19">
        <v>52.9</v>
      </c>
      <c r="J51" s="87">
        <v>52.7</v>
      </c>
      <c r="K51" s="93">
        <f t="shared" si="2"/>
        <v>0.99621928166351614</v>
      </c>
    </row>
    <row r="52" spans="1:11" s="35" customFormat="1" ht="93" customHeight="1" x14ac:dyDescent="0.25">
      <c r="A52" s="17" t="s">
        <v>176</v>
      </c>
      <c r="B52" s="105" t="s">
        <v>141</v>
      </c>
      <c r="C52" s="106"/>
      <c r="D52" s="107"/>
      <c r="E52" s="13">
        <v>984</v>
      </c>
      <c r="F52" s="14" t="s">
        <v>18</v>
      </c>
      <c r="G52" s="14" t="s">
        <v>133</v>
      </c>
      <c r="H52" s="13"/>
      <c r="I52" s="15">
        <f>SUM(I53)</f>
        <v>7.8</v>
      </c>
      <c r="J52" s="15">
        <f>SUM(J53)</f>
        <v>7.8</v>
      </c>
      <c r="K52" s="93">
        <f t="shared" si="2"/>
        <v>1</v>
      </c>
    </row>
    <row r="53" spans="1:11" s="35" customFormat="1" ht="48" customHeight="1" x14ac:dyDescent="0.25">
      <c r="A53" s="17" t="s">
        <v>177</v>
      </c>
      <c r="B53" s="99" t="s">
        <v>157</v>
      </c>
      <c r="C53" s="100"/>
      <c r="D53" s="101"/>
      <c r="E53" s="17">
        <v>984</v>
      </c>
      <c r="F53" s="18" t="s">
        <v>18</v>
      </c>
      <c r="G53" s="18" t="s">
        <v>133</v>
      </c>
      <c r="H53" s="17">
        <v>200</v>
      </c>
      <c r="I53" s="19">
        <v>7.8</v>
      </c>
      <c r="J53" s="92">
        <v>7.8</v>
      </c>
      <c r="K53" s="93">
        <f t="shared" si="2"/>
        <v>1</v>
      </c>
    </row>
    <row r="54" spans="1:11" s="16" customFormat="1" ht="81" customHeight="1" x14ac:dyDescent="0.25">
      <c r="A54" s="17" t="s">
        <v>239</v>
      </c>
      <c r="B54" s="151" t="s">
        <v>139</v>
      </c>
      <c r="C54" s="152"/>
      <c r="D54" s="153"/>
      <c r="E54" s="13">
        <v>984</v>
      </c>
      <c r="F54" s="14" t="s">
        <v>18</v>
      </c>
      <c r="G54" s="14" t="s">
        <v>134</v>
      </c>
      <c r="H54" s="13"/>
      <c r="I54" s="15">
        <f>SUM(I55+I56)</f>
        <v>7076.6</v>
      </c>
      <c r="J54" s="15">
        <f>SUM(J55+J56)</f>
        <v>7069</v>
      </c>
      <c r="K54" s="93">
        <f t="shared" si="2"/>
        <v>0.99892603792781842</v>
      </c>
    </row>
    <row r="55" spans="1:11" ht="110.25" customHeight="1" x14ac:dyDescent="0.25">
      <c r="A55" s="17" t="s">
        <v>240</v>
      </c>
      <c r="B55" s="99" t="s">
        <v>165</v>
      </c>
      <c r="C55" s="103"/>
      <c r="D55" s="104"/>
      <c r="E55" s="17">
        <v>984</v>
      </c>
      <c r="F55" s="18" t="s">
        <v>18</v>
      </c>
      <c r="G55" s="18" t="s">
        <v>134</v>
      </c>
      <c r="H55" s="17">
        <v>100</v>
      </c>
      <c r="I55" s="19">
        <v>6447</v>
      </c>
      <c r="J55" s="87">
        <v>6439.8</v>
      </c>
      <c r="K55" s="93">
        <f t="shared" si="2"/>
        <v>0.99888320148906473</v>
      </c>
    </row>
    <row r="56" spans="1:11" ht="48" customHeight="1" x14ac:dyDescent="0.25">
      <c r="A56" s="17" t="s">
        <v>241</v>
      </c>
      <c r="B56" s="99" t="s">
        <v>147</v>
      </c>
      <c r="C56" s="100"/>
      <c r="D56" s="101"/>
      <c r="E56" s="17">
        <v>984</v>
      </c>
      <c r="F56" s="18" t="s">
        <v>18</v>
      </c>
      <c r="G56" s="18" t="s">
        <v>134</v>
      </c>
      <c r="H56" s="17">
        <v>200</v>
      </c>
      <c r="I56" s="60">
        <v>629.6</v>
      </c>
      <c r="J56" s="87">
        <v>629.20000000000005</v>
      </c>
      <c r="K56" s="93">
        <f t="shared" si="2"/>
        <v>0.9993646759847522</v>
      </c>
    </row>
    <row r="57" spans="1:11" ht="88.15" customHeight="1" x14ac:dyDescent="0.25">
      <c r="A57" s="17" t="s">
        <v>191</v>
      </c>
      <c r="B57" s="105" t="s">
        <v>199</v>
      </c>
      <c r="C57" s="106"/>
      <c r="D57" s="107"/>
      <c r="E57" s="13">
        <v>984</v>
      </c>
      <c r="F57" s="14" t="s">
        <v>18</v>
      </c>
      <c r="G57" s="14" t="s">
        <v>126</v>
      </c>
      <c r="H57" s="13"/>
      <c r="I57" s="15">
        <f>SUM(I58)</f>
        <v>30.3</v>
      </c>
      <c r="J57" s="15">
        <f>SUM(J58)</f>
        <v>30.3</v>
      </c>
      <c r="K57" s="93">
        <f t="shared" si="2"/>
        <v>1</v>
      </c>
    </row>
    <row r="58" spans="1:11" ht="48.75" customHeight="1" x14ac:dyDescent="0.25">
      <c r="A58" s="17" t="s">
        <v>192</v>
      </c>
      <c r="B58" s="99" t="s">
        <v>147</v>
      </c>
      <c r="C58" s="100"/>
      <c r="D58" s="101"/>
      <c r="E58" s="17">
        <v>984</v>
      </c>
      <c r="F58" s="18" t="s">
        <v>18</v>
      </c>
      <c r="G58" s="18" t="s">
        <v>126</v>
      </c>
      <c r="H58" s="17">
        <v>200</v>
      </c>
      <c r="I58" s="19">
        <v>30.3</v>
      </c>
      <c r="J58" s="87">
        <v>30.3</v>
      </c>
      <c r="K58" s="93">
        <f t="shared" si="2"/>
        <v>1</v>
      </c>
    </row>
    <row r="59" spans="1:11" s="16" customFormat="1" ht="47.25" customHeight="1" x14ac:dyDescent="0.25">
      <c r="A59" s="36" t="s">
        <v>22</v>
      </c>
      <c r="B59" s="111" t="s">
        <v>23</v>
      </c>
      <c r="C59" s="111"/>
      <c r="D59" s="111"/>
      <c r="E59" s="5">
        <v>984</v>
      </c>
      <c r="F59" s="7" t="s">
        <v>24</v>
      </c>
      <c r="G59" s="18"/>
      <c r="H59" s="17"/>
      <c r="I59" s="8">
        <f>SUM(I60)</f>
        <v>312.2</v>
      </c>
      <c r="J59" s="8">
        <f>SUM(J60)</f>
        <v>312.10000000000002</v>
      </c>
      <c r="K59" s="93">
        <f t="shared" si="2"/>
        <v>0.99967969250480471</v>
      </c>
    </row>
    <row r="60" spans="1:11" s="16" customFormat="1" ht="66" customHeight="1" x14ac:dyDescent="0.25">
      <c r="A60" s="9" t="s">
        <v>25</v>
      </c>
      <c r="B60" s="186" t="s">
        <v>235</v>
      </c>
      <c r="C60" s="185"/>
      <c r="D60" s="185"/>
      <c r="E60" s="9">
        <v>984</v>
      </c>
      <c r="F60" s="10" t="s">
        <v>234</v>
      </c>
      <c r="G60" s="10"/>
      <c r="H60" s="9"/>
      <c r="I60" s="11">
        <f>SUM(I61+I63)</f>
        <v>312.2</v>
      </c>
      <c r="J60" s="11">
        <f>SUM(J61+J63)</f>
        <v>312.10000000000002</v>
      </c>
      <c r="K60" s="93">
        <f t="shared" si="2"/>
        <v>0.99967969250480471</v>
      </c>
    </row>
    <row r="61" spans="1:11" s="59" customFormat="1" ht="174.6" customHeight="1" x14ac:dyDescent="0.25">
      <c r="A61" s="82" t="s">
        <v>26</v>
      </c>
      <c r="B61" s="190" t="s">
        <v>198</v>
      </c>
      <c r="C61" s="191"/>
      <c r="D61" s="192"/>
      <c r="E61" s="56">
        <v>984</v>
      </c>
      <c r="F61" s="57" t="s">
        <v>234</v>
      </c>
      <c r="G61" s="57" t="s">
        <v>127</v>
      </c>
      <c r="H61" s="56"/>
      <c r="I61" s="58">
        <f>SUM(I62)</f>
        <v>62.1</v>
      </c>
      <c r="J61" s="58">
        <f>SUM(J62)</f>
        <v>62</v>
      </c>
      <c r="K61" s="93">
        <f t="shared" si="2"/>
        <v>0.99838969404186795</v>
      </c>
    </row>
    <row r="62" spans="1:11" ht="46.5" customHeight="1" x14ac:dyDescent="0.25">
      <c r="A62" s="28" t="s">
        <v>90</v>
      </c>
      <c r="B62" s="99" t="s">
        <v>147</v>
      </c>
      <c r="C62" s="103"/>
      <c r="D62" s="104"/>
      <c r="E62" s="17">
        <v>984</v>
      </c>
      <c r="F62" s="18" t="s">
        <v>234</v>
      </c>
      <c r="G62" s="18" t="s">
        <v>127</v>
      </c>
      <c r="H62" s="17">
        <v>200</v>
      </c>
      <c r="I62" s="19">
        <v>62.1</v>
      </c>
      <c r="J62" s="87">
        <v>62</v>
      </c>
      <c r="K62" s="93">
        <f t="shared" si="2"/>
        <v>0.99838969404186795</v>
      </c>
    </row>
    <row r="63" spans="1:11" s="16" customFormat="1" ht="126" customHeight="1" x14ac:dyDescent="0.25">
      <c r="A63" s="27" t="s">
        <v>27</v>
      </c>
      <c r="B63" s="105" t="s">
        <v>197</v>
      </c>
      <c r="C63" s="106"/>
      <c r="D63" s="107"/>
      <c r="E63" s="13">
        <v>984</v>
      </c>
      <c r="F63" s="14" t="s">
        <v>234</v>
      </c>
      <c r="G63" s="14" t="s">
        <v>128</v>
      </c>
      <c r="H63" s="13"/>
      <c r="I63" s="15">
        <f>SUM(I64)</f>
        <v>250.1</v>
      </c>
      <c r="J63" s="15">
        <f>SUM(J64)</f>
        <v>250.1</v>
      </c>
      <c r="K63" s="93">
        <f t="shared" si="2"/>
        <v>1</v>
      </c>
    </row>
    <row r="64" spans="1:11" ht="48.75" customHeight="1" x14ac:dyDescent="0.25">
      <c r="A64" s="28" t="s">
        <v>91</v>
      </c>
      <c r="B64" s="99" t="s">
        <v>147</v>
      </c>
      <c r="C64" s="103"/>
      <c r="D64" s="104"/>
      <c r="E64" s="17">
        <v>984</v>
      </c>
      <c r="F64" s="18" t="s">
        <v>234</v>
      </c>
      <c r="G64" s="18" t="s">
        <v>128</v>
      </c>
      <c r="H64" s="17">
        <v>200</v>
      </c>
      <c r="I64" s="60">
        <v>250.1</v>
      </c>
      <c r="J64" s="87">
        <v>250.1</v>
      </c>
      <c r="K64" s="93">
        <f t="shared" si="2"/>
        <v>1</v>
      </c>
    </row>
    <row r="65" spans="1:21" ht="16.149999999999999" customHeight="1" x14ac:dyDescent="0.25">
      <c r="A65" s="36" t="s">
        <v>28</v>
      </c>
      <c r="B65" s="125" t="s">
        <v>29</v>
      </c>
      <c r="C65" s="126"/>
      <c r="D65" s="127"/>
      <c r="E65" s="5">
        <v>984</v>
      </c>
      <c r="F65" s="7" t="s">
        <v>30</v>
      </c>
      <c r="G65" s="7"/>
      <c r="H65" s="17"/>
      <c r="I65" s="8">
        <f>SUM(I66+I69+I73)</f>
        <v>109826.49999999999</v>
      </c>
      <c r="J65" s="8">
        <f>SUM(J66+J69+J73)</f>
        <v>109826.29999999999</v>
      </c>
      <c r="K65" s="93">
        <f t="shared" si="2"/>
        <v>0.99999817894588283</v>
      </c>
    </row>
    <row r="66" spans="1:21" ht="16.899999999999999" customHeight="1" x14ac:dyDescent="0.25">
      <c r="A66" s="37" t="s">
        <v>31</v>
      </c>
      <c r="B66" s="187" t="s">
        <v>81</v>
      </c>
      <c r="C66" s="188"/>
      <c r="D66" s="189"/>
      <c r="E66" s="9">
        <v>984</v>
      </c>
      <c r="F66" s="10" t="s">
        <v>80</v>
      </c>
      <c r="G66" s="10"/>
      <c r="H66" s="13"/>
      <c r="I66" s="11">
        <f>SUM(I67)</f>
        <v>1666.9</v>
      </c>
      <c r="J66" s="11">
        <f>SUM(J67)</f>
        <v>1666.9</v>
      </c>
      <c r="K66" s="93">
        <f t="shared" si="2"/>
        <v>1</v>
      </c>
    </row>
    <row r="67" spans="1:21" s="59" customFormat="1" ht="94.15" customHeight="1" x14ac:dyDescent="0.25">
      <c r="A67" s="72" t="s">
        <v>32</v>
      </c>
      <c r="B67" s="174" t="s">
        <v>200</v>
      </c>
      <c r="C67" s="175"/>
      <c r="D67" s="176"/>
      <c r="E67" s="73">
        <v>984</v>
      </c>
      <c r="F67" s="74" t="s">
        <v>80</v>
      </c>
      <c r="G67" s="75" t="s">
        <v>193</v>
      </c>
      <c r="H67" s="73"/>
      <c r="I67" s="76">
        <f>SUM(I68)</f>
        <v>1666.9</v>
      </c>
      <c r="J67" s="76">
        <f>SUM(J68)</f>
        <v>1666.9</v>
      </c>
      <c r="K67" s="93">
        <f t="shared" si="2"/>
        <v>1</v>
      </c>
    </row>
    <row r="68" spans="1:21" s="26" customFormat="1" ht="49.5" customHeight="1" x14ac:dyDescent="0.25">
      <c r="A68" s="77" t="s">
        <v>33</v>
      </c>
      <c r="B68" s="112" t="s">
        <v>147</v>
      </c>
      <c r="C68" s="113"/>
      <c r="D68" s="114"/>
      <c r="E68" s="78">
        <v>984</v>
      </c>
      <c r="F68" s="75" t="s">
        <v>80</v>
      </c>
      <c r="G68" s="75" t="s">
        <v>193</v>
      </c>
      <c r="H68" s="78">
        <v>200</v>
      </c>
      <c r="I68" s="79">
        <v>1666.9</v>
      </c>
      <c r="J68" s="89">
        <v>1666.9</v>
      </c>
      <c r="K68" s="93">
        <f t="shared" si="2"/>
        <v>1</v>
      </c>
    </row>
    <row r="69" spans="1:21" s="81" customFormat="1" ht="17.45" customHeight="1" x14ac:dyDescent="0.25">
      <c r="A69" s="80" t="s">
        <v>34</v>
      </c>
      <c r="B69" s="202" t="s">
        <v>102</v>
      </c>
      <c r="C69" s="203"/>
      <c r="D69" s="204"/>
      <c r="E69" s="62">
        <v>984</v>
      </c>
      <c r="F69" s="63" t="s">
        <v>84</v>
      </c>
      <c r="G69" s="63"/>
      <c r="H69" s="62"/>
      <c r="I69" s="64">
        <f>SUM(I70)</f>
        <v>108145.2</v>
      </c>
      <c r="J69" s="64">
        <f>SUM(J70)</f>
        <v>108145</v>
      </c>
      <c r="K69" s="93">
        <f t="shared" si="2"/>
        <v>0.99999815063451736</v>
      </c>
    </row>
    <row r="70" spans="1:21" s="59" customFormat="1" ht="109.5" customHeight="1" x14ac:dyDescent="0.25">
      <c r="A70" s="82" t="s">
        <v>37</v>
      </c>
      <c r="B70" s="116" t="s">
        <v>194</v>
      </c>
      <c r="C70" s="142"/>
      <c r="D70" s="143"/>
      <c r="E70" s="56">
        <v>984</v>
      </c>
      <c r="F70" s="57" t="s">
        <v>84</v>
      </c>
      <c r="G70" s="57" t="s">
        <v>129</v>
      </c>
      <c r="H70" s="56"/>
      <c r="I70" s="58">
        <f>SUM(I71+I72)</f>
        <v>108145.2</v>
      </c>
      <c r="J70" s="58">
        <f>SUM(J71+J72)</f>
        <v>108145</v>
      </c>
      <c r="K70" s="93">
        <f t="shared" si="2"/>
        <v>0.99999815063451736</v>
      </c>
    </row>
    <row r="71" spans="1:21" ht="47.25" customHeight="1" x14ac:dyDescent="0.25">
      <c r="A71" s="28" t="s">
        <v>38</v>
      </c>
      <c r="B71" s="99" t="s">
        <v>147</v>
      </c>
      <c r="C71" s="103"/>
      <c r="D71" s="104"/>
      <c r="E71" s="17">
        <v>984</v>
      </c>
      <c r="F71" s="18" t="s">
        <v>84</v>
      </c>
      <c r="G71" s="18" t="s">
        <v>129</v>
      </c>
      <c r="H71" s="17">
        <v>200</v>
      </c>
      <c r="I71" s="19">
        <v>108129.2</v>
      </c>
      <c r="J71" s="87">
        <v>108129</v>
      </c>
      <c r="K71" s="93">
        <f t="shared" si="2"/>
        <v>0.99999815036086459</v>
      </c>
    </row>
    <row r="72" spans="1:21" ht="17.45" customHeight="1" x14ac:dyDescent="0.25">
      <c r="A72" s="28" t="s">
        <v>243</v>
      </c>
      <c r="B72" s="99" t="s">
        <v>94</v>
      </c>
      <c r="C72" s="100"/>
      <c r="D72" s="101"/>
      <c r="E72" s="17">
        <v>984</v>
      </c>
      <c r="F72" s="18" t="s">
        <v>84</v>
      </c>
      <c r="G72" s="18" t="s">
        <v>129</v>
      </c>
      <c r="H72" s="17">
        <v>800</v>
      </c>
      <c r="I72" s="19">
        <v>16</v>
      </c>
      <c r="J72" s="87">
        <v>16</v>
      </c>
      <c r="K72" s="93">
        <f t="shared" si="2"/>
        <v>1</v>
      </c>
    </row>
    <row r="73" spans="1:21" s="16" customFormat="1" ht="31.9" customHeight="1" x14ac:dyDescent="0.25">
      <c r="A73" s="37" t="s">
        <v>79</v>
      </c>
      <c r="B73" s="185" t="s">
        <v>35</v>
      </c>
      <c r="C73" s="185"/>
      <c r="D73" s="185"/>
      <c r="E73" s="9">
        <v>984</v>
      </c>
      <c r="F73" s="10" t="s">
        <v>36</v>
      </c>
      <c r="G73" s="13"/>
      <c r="H73" s="13"/>
      <c r="I73" s="11">
        <f>I74</f>
        <v>14.4</v>
      </c>
      <c r="J73" s="11">
        <f>J74</f>
        <v>14.4</v>
      </c>
      <c r="K73" s="93">
        <f t="shared" si="2"/>
        <v>1</v>
      </c>
    </row>
    <row r="74" spans="1:21" ht="46.15" customHeight="1" x14ac:dyDescent="0.25">
      <c r="A74" s="27" t="s">
        <v>92</v>
      </c>
      <c r="B74" s="105" t="s">
        <v>195</v>
      </c>
      <c r="C74" s="106"/>
      <c r="D74" s="107"/>
      <c r="E74" s="13">
        <v>984</v>
      </c>
      <c r="F74" s="14" t="s">
        <v>36</v>
      </c>
      <c r="G74" s="14" t="s">
        <v>196</v>
      </c>
      <c r="H74" s="13"/>
      <c r="I74" s="15">
        <f>SUM(I75)</f>
        <v>14.4</v>
      </c>
      <c r="J74" s="15">
        <f>SUM(J75)</f>
        <v>14.4</v>
      </c>
      <c r="K74" s="93">
        <f t="shared" ref="K74:K137" si="6">SUM(J74/I74)</f>
        <v>1</v>
      </c>
    </row>
    <row r="75" spans="1:21" s="38" customFormat="1" ht="48" customHeight="1" x14ac:dyDescent="0.25">
      <c r="A75" s="28" t="s">
        <v>93</v>
      </c>
      <c r="B75" s="99" t="s">
        <v>147</v>
      </c>
      <c r="C75" s="103"/>
      <c r="D75" s="104"/>
      <c r="E75" s="17">
        <v>984</v>
      </c>
      <c r="F75" s="18" t="s">
        <v>36</v>
      </c>
      <c r="G75" s="18" t="s">
        <v>196</v>
      </c>
      <c r="H75" s="17">
        <v>200</v>
      </c>
      <c r="I75" s="19">
        <v>14.4</v>
      </c>
      <c r="J75" s="87">
        <v>14.4</v>
      </c>
      <c r="K75" s="93">
        <f t="shared" si="6"/>
        <v>1</v>
      </c>
    </row>
    <row r="76" spans="1:21" s="81" customFormat="1" ht="32.25" customHeight="1" x14ac:dyDescent="0.25">
      <c r="A76" s="94" t="s">
        <v>72</v>
      </c>
      <c r="B76" s="180" t="s">
        <v>69</v>
      </c>
      <c r="C76" s="181"/>
      <c r="D76" s="182"/>
      <c r="E76" s="95">
        <v>984</v>
      </c>
      <c r="F76" s="96" t="s">
        <v>71</v>
      </c>
      <c r="G76" s="95"/>
      <c r="H76" s="95"/>
      <c r="I76" s="97">
        <f>I77</f>
        <v>145480.70000000001</v>
      </c>
      <c r="J76" s="97">
        <f>J77</f>
        <v>143455.49999999997</v>
      </c>
      <c r="K76" s="98">
        <f t="shared" si="6"/>
        <v>0.98607925312429734</v>
      </c>
    </row>
    <row r="77" spans="1:21" s="16" customFormat="1" ht="17.45" customHeight="1" x14ac:dyDescent="0.25">
      <c r="A77" s="39" t="s">
        <v>70</v>
      </c>
      <c r="B77" s="177" t="s">
        <v>73</v>
      </c>
      <c r="C77" s="178"/>
      <c r="D77" s="179"/>
      <c r="E77" s="40">
        <v>984</v>
      </c>
      <c r="F77" s="41" t="s">
        <v>39</v>
      </c>
      <c r="G77" s="33"/>
      <c r="H77" s="33"/>
      <c r="I77" s="42">
        <f>SUM(I78+I81+I83+I85+I87+I90+I92+I94+I96)</f>
        <v>145480.70000000001</v>
      </c>
      <c r="J77" s="42">
        <f>SUM(J78+J81+J83+J85+J87+J90+J92+J94+J96)</f>
        <v>143455.49999999997</v>
      </c>
      <c r="K77" s="93">
        <f t="shared" si="6"/>
        <v>0.98607925312429734</v>
      </c>
    </row>
    <row r="78" spans="1:21" s="16" customFormat="1" ht="48.75" customHeight="1" x14ac:dyDescent="0.25">
      <c r="A78" s="28" t="s">
        <v>116</v>
      </c>
      <c r="B78" s="105" t="s">
        <v>218</v>
      </c>
      <c r="C78" s="106"/>
      <c r="D78" s="107"/>
      <c r="E78" s="13">
        <v>984</v>
      </c>
      <c r="F78" s="14" t="s">
        <v>39</v>
      </c>
      <c r="G78" s="31" t="s">
        <v>166</v>
      </c>
      <c r="H78" s="13"/>
      <c r="I78" s="15">
        <f>SUM(I79+I80)</f>
        <v>13237.4</v>
      </c>
      <c r="J78" s="15">
        <f>SUM(J79+J80)</f>
        <v>13237.4</v>
      </c>
      <c r="K78" s="93">
        <f t="shared" si="6"/>
        <v>1</v>
      </c>
      <c r="U78" s="233"/>
    </row>
    <row r="79" spans="1:21" s="16" customFormat="1" ht="49.15" customHeight="1" x14ac:dyDescent="0.25">
      <c r="A79" s="28" t="s">
        <v>117</v>
      </c>
      <c r="B79" s="99" t="s">
        <v>147</v>
      </c>
      <c r="C79" s="103"/>
      <c r="D79" s="104"/>
      <c r="E79" s="17">
        <v>984</v>
      </c>
      <c r="F79" s="18" t="s">
        <v>39</v>
      </c>
      <c r="G79" s="34" t="s">
        <v>166</v>
      </c>
      <c r="H79" s="17">
        <v>200</v>
      </c>
      <c r="I79" s="19">
        <v>13177.9</v>
      </c>
      <c r="J79" s="88">
        <v>13177.9</v>
      </c>
      <c r="K79" s="93">
        <f t="shared" si="6"/>
        <v>1</v>
      </c>
    </row>
    <row r="80" spans="1:21" s="16" customFormat="1" ht="18.600000000000001" customHeight="1" x14ac:dyDescent="0.25">
      <c r="A80" s="28" t="s">
        <v>242</v>
      </c>
      <c r="B80" s="99" t="s">
        <v>94</v>
      </c>
      <c r="C80" s="100"/>
      <c r="D80" s="101"/>
      <c r="E80" s="17">
        <v>984</v>
      </c>
      <c r="F80" s="18" t="s">
        <v>39</v>
      </c>
      <c r="G80" s="34" t="s">
        <v>166</v>
      </c>
      <c r="H80" s="17">
        <v>800</v>
      </c>
      <c r="I80" s="19">
        <v>59.5</v>
      </c>
      <c r="J80" s="88">
        <v>59.5</v>
      </c>
      <c r="K80" s="93">
        <f t="shared" si="6"/>
        <v>1</v>
      </c>
    </row>
    <row r="81" spans="1:11" s="16" customFormat="1" ht="78" customHeight="1" x14ac:dyDescent="0.25">
      <c r="A81" s="28" t="s">
        <v>74</v>
      </c>
      <c r="B81" s="163" t="s">
        <v>139</v>
      </c>
      <c r="C81" s="164"/>
      <c r="D81" s="165"/>
      <c r="E81" s="13">
        <v>984</v>
      </c>
      <c r="F81" s="14" t="s">
        <v>39</v>
      </c>
      <c r="G81" s="14" t="s">
        <v>134</v>
      </c>
      <c r="H81" s="13"/>
      <c r="I81" s="15">
        <f>SUM(I82)</f>
        <v>220.3</v>
      </c>
      <c r="J81" s="15">
        <f>SUM(J82)</f>
        <v>219.5</v>
      </c>
      <c r="K81" s="93">
        <f t="shared" si="6"/>
        <v>0.99636858828869723</v>
      </c>
    </row>
    <row r="82" spans="1:11" s="16" customFormat="1" ht="50.45" customHeight="1" x14ac:dyDescent="0.25">
      <c r="A82" s="28" t="s">
        <v>75</v>
      </c>
      <c r="B82" s="99" t="s">
        <v>147</v>
      </c>
      <c r="C82" s="100"/>
      <c r="D82" s="101"/>
      <c r="E82" s="17">
        <v>984</v>
      </c>
      <c r="F82" s="18" t="s">
        <v>39</v>
      </c>
      <c r="G82" s="18" t="s">
        <v>134</v>
      </c>
      <c r="H82" s="17">
        <v>200</v>
      </c>
      <c r="I82" s="60">
        <v>220.3</v>
      </c>
      <c r="J82" s="88">
        <v>219.5</v>
      </c>
      <c r="K82" s="93">
        <f t="shared" si="6"/>
        <v>0.99636858828869723</v>
      </c>
    </row>
    <row r="83" spans="1:11" s="16" customFormat="1" ht="142.5" customHeight="1" x14ac:dyDescent="0.25">
      <c r="A83" s="27" t="s">
        <v>76</v>
      </c>
      <c r="B83" s="119" t="s">
        <v>229</v>
      </c>
      <c r="C83" s="120"/>
      <c r="D83" s="121"/>
      <c r="E83" s="30">
        <v>984</v>
      </c>
      <c r="F83" s="31" t="s">
        <v>39</v>
      </c>
      <c r="G83" s="13">
        <v>6000000162</v>
      </c>
      <c r="H83" s="43"/>
      <c r="I83" s="44">
        <f>SUM(I84)</f>
        <v>32</v>
      </c>
      <c r="J83" s="44">
        <f>SUM(J84)</f>
        <v>32</v>
      </c>
      <c r="K83" s="93">
        <f t="shared" si="6"/>
        <v>1</v>
      </c>
    </row>
    <row r="84" spans="1:11" s="16" customFormat="1" ht="49.15" customHeight="1" x14ac:dyDescent="0.25">
      <c r="A84" s="28" t="s">
        <v>113</v>
      </c>
      <c r="B84" s="99" t="s">
        <v>147</v>
      </c>
      <c r="C84" s="103"/>
      <c r="D84" s="104"/>
      <c r="E84" s="33">
        <v>984</v>
      </c>
      <c r="F84" s="34" t="s">
        <v>39</v>
      </c>
      <c r="G84" s="17">
        <v>6000000162</v>
      </c>
      <c r="H84" s="45" t="s">
        <v>95</v>
      </c>
      <c r="I84" s="46">
        <v>32</v>
      </c>
      <c r="J84" s="88">
        <v>32</v>
      </c>
      <c r="K84" s="93">
        <f t="shared" si="6"/>
        <v>1</v>
      </c>
    </row>
    <row r="85" spans="1:11" s="16" customFormat="1" ht="81.75" customHeight="1" x14ac:dyDescent="0.25">
      <c r="A85" s="27" t="s">
        <v>77</v>
      </c>
      <c r="B85" s="163" t="s">
        <v>220</v>
      </c>
      <c r="C85" s="164"/>
      <c r="D85" s="165"/>
      <c r="E85" s="13">
        <v>984</v>
      </c>
      <c r="F85" s="14" t="s">
        <v>39</v>
      </c>
      <c r="G85" s="13" t="s">
        <v>136</v>
      </c>
      <c r="H85" s="13"/>
      <c r="I85" s="15">
        <f>SUM(I86)</f>
        <v>51722.400000000001</v>
      </c>
      <c r="J85" s="15">
        <f>SUM(J86)</f>
        <v>51694.9</v>
      </c>
      <c r="K85" s="93">
        <f t="shared" si="6"/>
        <v>0.99946831546873305</v>
      </c>
    </row>
    <row r="86" spans="1:11" s="16" customFormat="1" ht="46.5" customHeight="1" x14ac:dyDescent="0.25">
      <c r="A86" s="28" t="s">
        <v>78</v>
      </c>
      <c r="B86" s="99" t="s">
        <v>147</v>
      </c>
      <c r="C86" s="100"/>
      <c r="D86" s="101"/>
      <c r="E86" s="17">
        <v>984</v>
      </c>
      <c r="F86" s="18" t="s">
        <v>39</v>
      </c>
      <c r="G86" s="17" t="s">
        <v>136</v>
      </c>
      <c r="H86" s="17">
        <v>200</v>
      </c>
      <c r="I86" s="19">
        <v>51722.400000000001</v>
      </c>
      <c r="J86" s="88">
        <v>51694.9</v>
      </c>
      <c r="K86" s="93">
        <f t="shared" si="6"/>
        <v>0.99946831546873305</v>
      </c>
    </row>
    <row r="87" spans="1:11" s="59" customFormat="1" ht="66" customHeight="1" x14ac:dyDescent="0.25">
      <c r="A87" s="82" t="s">
        <v>158</v>
      </c>
      <c r="B87" s="160" t="s">
        <v>201</v>
      </c>
      <c r="C87" s="193"/>
      <c r="D87" s="194"/>
      <c r="E87" s="73">
        <v>984</v>
      </c>
      <c r="F87" s="74" t="s">
        <v>39</v>
      </c>
      <c r="G87" s="74" t="s">
        <v>130</v>
      </c>
      <c r="H87" s="74"/>
      <c r="I87" s="83">
        <f>SUM(I88+I89)</f>
        <v>40641.899999999994</v>
      </c>
      <c r="J87" s="83">
        <f>SUM(J88+J89)</f>
        <v>39295.599999999999</v>
      </c>
      <c r="K87" s="93">
        <f t="shared" si="6"/>
        <v>0.96687408807166997</v>
      </c>
    </row>
    <row r="88" spans="1:11" s="26" customFormat="1" ht="49.15" customHeight="1" x14ac:dyDescent="0.25">
      <c r="A88" s="84" t="s">
        <v>159</v>
      </c>
      <c r="B88" s="112" t="s">
        <v>147</v>
      </c>
      <c r="C88" s="113"/>
      <c r="D88" s="114"/>
      <c r="E88" s="78">
        <v>984</v>
      </c>
      <c r="F88" s="75" t="s">
        <v>39</v>
      </c>
      <c r="G88" s="75" t="s">
        <v>130</v>
      </c>
      <c r="H88" s="75" t="s">
        <v>95</v>
      </c>
      <c r="I88" s="85">
        <v>40515.699999999997</v>
      </c>
      <c r="J88" s="89">
        <v>39169.4</v>
      </c>
      <c r="K88" s="93">
        <f t="shared" si="6"/>
        <v>0.9667709060931936</v>
      </c>
    </row>
    <row r="89" spans="1:11" s="26" customFormat="1" ht="23.45" customHeight="1" x14ac:dyDescent="0.25">
      <c r="A89" s="84" t="s">
        <v>244</v>
      </c>
      <c r="B89" s="112" t="s">
        <v>94</v>
      </c>
      <c r="C89" s="183"/>
      <c r="D89" s="184"/>
      <c r="E89" s="78">
        <v>984</v>
      </c>
      <c r="F89" s="75" t="s">
        <v>39</v>
      </c>
      <c r="G89" s="75" t="s">
        <v>130</v>
      </c>
      <c r="H89" s="75" t="s">
        <v>97</v>
      </c>
      <c r="I89" s="85">
        <v>126.2</v>
      </c>
      <c r="J89" s="89">
        <v>126.2</v>
      </c>
      <c r="K89" s="93">
        <f t="shared" si="6"/>
        <v>1</v>
      </c>
    </row>
    <row r="90" spans="1:11" ht="79.5" customHeight="1" x14ac:dyDescent="0.25">
      <c r="A90" s="27" t="s">
        <v>103</v>
      </c>
      <c r="B90" s="105" t="s">
        <v>221</v>
      </c>
      <c r="C90" s="106"/>
      <c r="D90" s="107"/>
      <c r="E90" s="47">
        <v>984</v>
      </c>
      <c r="F90" s="48" t="s">
        <v>39</v>
      </c>
      <c r="G90" s="31" t="s">
        <v>131</v>
      </c>
      <c r="H90" s="48"/>
      <c r="I90" s="32">
        <f>SUM(I91)</f>
        <v>14095.1</v>
      </c>
      <c r="J90" s="32">
        <f>SUM(J91)</f>
        <v>13985.9</v>
      </c>
      <c r="K90" s="93">
        <f t="shared" si="6"/>
        <v>0.99225262679938409</v>
      </c>
    </row>
    <row r="91" spans="1:11" ht="47.45" customHeight="1" x14ac:dyDescent="0.25">
      <c r="A91" s="27" t="s">
        <v>104</v>
      </c>
      <c r="B91" s="99" t="s">
        <v>147</v>
      </c>
      <c r="C91" s="100"/>
      <c r="D91" s="101"/>
      <c r="E91" s="49">
        <v>984</v>
      </c>
      <c r="F91" s="50" t="s">
        <v>39</v>
      </c>
      <c r="G91" s="34" t="s">
        <v>131</v>
      </c>
      <c r="H91" s="50" t="s">
        <v>95</v>
      </c>
      <c r="I91" s="20">
        <v>14095.1</v>
      </c>
      <c r="J91" s="92">
        <v>13985.9</v>
      </c>
      <c r="K91" s="93">
        <f t="shared" si="6"/>
        <v>0.99225262679938409</v>
      </c>
    </row>
    <row r="92" spans="1:11" s="59" customFormat="1" ht="81.599999999999994" customHeight="1" x14ac:dyDescent="0.25">
      <c r="A92" s="82" t="s">
        <v>105</v>
      </c>
      <c r="B92" s="160" t="s">
        <v>219</v>
      </c>
      <c r="C92" s="161"/>
      <c r="D92" s="162"/>
      <c r="E92" s="73">
        <v>984</v>
      </c>
      <c r="F92" s="74" t="s">
        <v>39</v>
      </c>
      <c r="G92" s="74" t="s">
        <v>202</v>
      </c>
      <c r="H92" s="74"/>
      <c r="I92" s="58">
        <f>SUM(I93)</f>
        <v>24208.1</v>
      </c>
      <c r="J92" s="58">
        <f>SUM(J93)</f>
        <v>23666.799999999999</v>
      </c>
      <c r="K92" s="93">
        <f t="shared" si="6"/>
        <v>0.97763971563237106</v>
      </c>
    </row>
    <row r="93" spans="1:11" s="26" customFormat="1" ht="51" customHeight="1" x14ac:dyDescent="0.25">
      <c r="A93" s="82" t="s">
        <v>106</v>
      </c>
      <c r="B93" s="112" t="s">
        <v>147</v>
      </c>
      <c r="C93" s="113"/>
      <c r="D93" s="114"/>
      <c r="E93" s="78">
        <v>984</v>
      </c>
      <c r="F93" s="75" t="s">
        <v>39</v>
      </c>
      <c r="G93" s="75" t="s">
        <v>202</v>
      </c>
      <c r="H93" s="75" t="s">
        <v>95</v>
      </c>
      <c r="I93" s="60">
        <v>24208.1</v>
      </c>
      <c r="J93" s="89">
        <v>23666.799999999999</v>
      </c>
      <c r="K93" s="93">
        <f t="shared" si="6"/>
        <v>0.97763971563237106</v>
      </c>
    </row>
    <row r="94" spans="1:11" ht="84" customHeight="1" x14ac:dyDescent="0.25">
      <c r="A94" s="27" t="s">
        <v>107</v>
      </c>
      <c r="B94" s="151" t="s">
        <v>199</v>
      </c>
      <c r="C94" s="152"/>
      <c r="D94" s="153"/>
      <c r="E94" s="17">
        <v>984</v>
      </c>
      <c r="F94" s="18" t="s">
        <v>39</v>
      </c>
      <c r="G94" s="34" t="s">
        <v>126</v>
      </c>
      <c r="H94" s="17"/>
      <c r="I94" s="19">
        <f>SUM(I95)</f>
        <v>402.2</v>
      </c>
      <c r="J94" s="19">
        <f>SUM(J95)</f>
        <v>402.1</v>
      </c>
      <c r="K94" s="93">
        <f t="shared" si="6"/>
        <v>0.99975136747886628</v>
      </c>
    </row>
    <row r="95" spans="1:11" ht="47.25" customHeight="1" x14ac:dyDescent="0.25">
      <c r="A95" s="27" t="s">
        <v>108</v>
      </c>
      <c r="B95" s="99" t="s">
        <v>147</v>
      </c>
      <c r="C95" s="103"/>
      <c r="D95" s="104"/>
      <c r="E95" s="17">
        <v>984</v>
      </c>
      <c r="F95" s="18" t="s">
        <v>39</v>
      </c>
      <c r="G95" s="34" t="s">
        <v>126</v>
      </c>
      <c r="H95" s="17">
        <v>200</v>
      </c>
      <c r="I95" s="19">
        <v>402.2</v>
      </c>
      <c r="J95" s="87">
        <v>402.1</v>
      </c>
      <c r="K95" s="93">
        <f t="shared" si="6"/>
        <v>0.99975136747886628</v>
      </c>
    </row>
    <row r="96" spans="1:11" ht="110.45" customHeight="1" x14ac:dyDescent="0.25">
      <c r="A96" s="27" t="s">
        <v>213</v>
      </c>
      <c r="B96" s="151" t="s">
        <v>187</v>
      </c>
      <c r="C96" s="106"/>
      <c r="D96" s="107"/>
      <c r="E96" s="51">
        <v>984</v>
      </c>
      <c r="F96" s="52" t="s">
        <v>39</v>
      </c>
      <c r="G96" s="34" t="s">
        <v>203</v>
      </c>
      <c r="H96" s="52"/>
      <c r="I96" s="15">
        <f>SUM(I97)</f>
        <v>921.3</v>
      </c>
      <c r="J96" s="15">
        <f>SUM(J97)</f>
        <v>921.3</v>
      </c>
      <c r="K96" s="93">
        <f t="shared" si="6"/>
        <v>1</v>
      </c>
    </row>
    <row r="97" spans="1:11" ht="47.25" customHeight="1" x14ac:dyDescent="0.25">
      <c r="A97" s="27" t="s">
        <v>214</v>
      </c>
      <c r="B97" s="99" t="s">
        <v>147</v>
      </c>
      <c r="C97" s="103"/>
      <c r="D97" s="104"/>
      <c r="E97" s="53">
        <v>984</v>
      </c>
      <c r="F97" s="54" t="s">
        <v>39</v>
      </c>
      <c r="G97" s="34" t="s">
        <v>203</v>
      </c>
      <c r="H97" s="54" t="s">
        <v>95</v>
      </c>
      <c r="I97" s="19">
        <v>921.3</v>
      </c>
      <c r="J97" s="87">
        <v>921.3</v>
      </c>
      <c r="K97" s="93">
        <f t="shared" si="6"/>
        <v>1</v>
      </c>
    </row>
    <row r="98" spans="1:11" ht="17.25" customHeight="1" x14ac:dyDescent="0.25">
      <c r="A98" s="5" t="s">
        <v>253</v>
      </c>
      <c r="B98" s="171" t="s">
        <v>41</v>
      </c>
      <c r="C98" s="172"/>
      <c r="D98" s="173"/>
      <c r="E98" s="5">
        <v>984</v>
      </c>
      <c r="F98" s="7" t="s">
        <v>42</v>
      </c>
      <c r="G98" s="5"/>
      <c r="H98" s="5"/>
      <c r="I98" s="8">
        <f>SUM(I99+I106)</f>
        <v>8150.9999999999991</v>
      </c>
      <c r="J98" s="8">
        <f>SUM(J99+J106)</f>
        <v>6432.4</v>
      </c>
      <c r="K98" s="93">
        <f t="shared" si="6"/>
        <v>0.78915470494417872</v>
      </c>
    </row>
    <row r="99" spans="1:11" ht="47.45" customHeight="1" x14ac:dyDescent="0.25">
      <c r="A99" s="9" t="s">
        <v>254</v>
      </c>
      <c r="B99" s="157" t="s">
        <v>88</v>
      </c>
      <c r="C99" s="158"/>
      <c r="D99" s="159"/>
      <c r="E99" s="9">
        <v>984</v>
      </c>
      <c r="F99" s="10" t="s">
        <v>87</v>
      </c>
      <c r="G99" s="9"/>
      <c r="H99" s="9"/>
      <c r="I99" s="11">
        <f>SUM(I100+I102+I104)</f>
        <v>237.4</v>
      </c>
      <c r="J99" s="11">
        <f>SUM(J100+J102+J104)</f>
        <v>216.7</v>
      </c>
      <c r="K99" s="93">
        <f t="shared" si="6"/>
        <v>0.91280539174389208</v>
      </c>
    </row>
    <row r="100" spans="1:11" ht="96" customHeight="1" x14ac:dyDescent="0.25">
      <c r="A100" s="13" t="s">
        <v>255</v>
      </c>
      <c r="B100" s="119" t="s">
        <v>222</v>
      </c>
      <c r="C100" s="120"/>
      <c r="D100" s="121"/>
      <c r="E100" s="13">
        <v>984</v>
      </c>
      <c r="F100" s="14" t="s">
        <v>87</v>
      </c>
      <c r="G100" s="13">
        <v>4280000181</v>
      </c>
      <c r="H100" s="13"/>
      <c r="I100" s="15">
        <f>I101</f>
        <v>171</v>
      </c>
      <c r="J100" s="15">
        <f>J101</f>
        <v>171</v>
      </c>
      <c r="K100" s="93">
        <f t="shared" si="6"/>
        <v>1</v>
      </c>
    </row>
    <row r="101" spans="1:11" ht="46.5" customHeight="1" x14ac:dyDescent="0.25">
      <c r="A101" s="17" t="s">
        <v>256</v>
      </c>
      <c r="B101" s="99" t="s">
        <v>147</v>
      </c>
      <c r="C101" s="103"/>
      <c r="D101" s="104"/>
      <c r="E101" s="17">
        <v>984</v>
      </c>
      <c r="F101" s="18" t="s">
        <v>87</v>
      </c>
      <c r="G101" s="17">
        <v>4280000181</v>
      </c>
      <c r="H101" s="17">
        <v>200</v>
      </c>
      <c r="I101" s="19">
        <v>171</v>
      </c>
      <c r="J101" s="87">
        <v>171</v>
      </c>
      <c r="K101" s="93">
        <f t="shared" si="6"/>
        <v>1</v>
      </c>
    </row>
    <row r="102" spans="1:11" s="16" customFormat="1" ht="81" customHeight="1" x14ac:dyDescent="0.25">
      <c r="A102" s="13" t="s">
        <v>257</v>
      </c>
      <c r="B102" s="151" t="s">
        <v>186</v>
      </c>
      <c r="C102" s="152"/>
      <c r="D102" s="153"/>
      <c r="E102" s="13">
        <v>984</v>
      </c>
      <c r="F102" s="14" t="s">
        <v>87</v>
      </c>
      <c r="G102" s="13">
        <v>4500000462</v>
      </c>
      <c r="H102" s="13"/>
      <c r="I102" s="15">
        <f>SUM(I103)</f>
        <v>22.5</v>
      </c>
      <c r="J102" s="15">
        <f>SUM(J103)</f>
        <v>1.9</v>
      </c>
      <c r="K102" s="93">
        <f t="shared" si="6"/>
        <v>8.4444444444444447E-2</v>
      </c>
    </row>
    <row r="103" spans="1:11" ht="47.25" customHeight="1" x14ac:dyDescent="0.25">
      <c r="A103" s="17" t="s">
        <v>258</v>
      </c>
      <c r="B103" s="99" t="s">
        <v>147</v>
      </c>
      <c r="C103" s="103"/>
      <c r="D103" s="104"/>
      <c r="E103" s="17">
        <v>984</v>
      </c>
      <c r="F103" s="18" t="s">
        <v>87</v>
      </c>
      <c r="G103" s="17">
        <v>4500000462</v>
      </c>
      <c r="H103" s="17">
        <v>200</v>
      </c>
      <c r="I103" s="19">
        <v>22.5</v>
      </c>
      <c r="J103" s="87">
        <v>1.9</v>
      </c>
      <c r="K103" s="93">
        <f t="shared" si="6"/>
        <v>8.4444444444444447E-2</v>
      </c>
    </row>
    <row r="104" spans="1:11" s="16" customFormat="1" ht="79.5" customHeight="1" x14ac:dyDescent="0.25">
      <c r="A104" s="13" t="s">
        <v>259</v>
      </c>
      <c r="B104" s="151" t="s">
        <v>114</v>
      </c>
      <c r="C104" s="166"/>
      <c r="D104" s="167"/>
      <c r="E104" s="13">
        <v>984</v>
      </c>
      <c r="F104" s="14" t="s">
        <v>87</v>
      </c>
      <c r="G104" s="13">
        <v>4870000463</v>
      </c>
      <c r="H104" s="13"/>
      <c r="I104" s="15">
        <f>SUM(I105)</f>
        <v>43.9</v>
      </c>
      <c r="J104" s="15">
        <f>SUM(J105)</f>
        <v>43.8</v>
      </c>
      <c r="K104" s="93">
        <f t="shared" si="6"/>
        <v>0.99772209567198178</v>
      </c>
    </row>
    <row r="105" spans="1:11" ht="47.25" customHeight="1" x14ac:dyDescent="0.25">
      <c r="A105" s="17" t="s">
        <v>260</v>
      </c>
      <c r="B105" s="99" t="s">
        <v>147</v>
      </c>
      <c r="C105" s="103"/>
      <c r="D105" s="104"/>
      <c r="E105" s="17">
        <v>984</v>
      </c>
      <c r="F105" s="18" t="s">
        <v>87</v>
      </c>
      <c r="G105" s="17">
        <v>4870000463</v>
      </c>
      <c r="H105" s="17">
        <v>200</v>
      </c>
      <c r="I105" s="19">
        <v>43.9</v>
      </c>
      <c r="J105" s="87">
        <v>43.8</v>
      </c>
      <c r="K105" s="93">
        <f t="shared" si="6"/>
        <v>0.99772209567198178</v>
      </c>
    </row>
    <row r="106" spans="1:11" ht="17.25" customHeight="1" x14ac:dyDescent="0.25">
      <c r="A106" s="55" t="s">
        <v>261</v>
      </c>
      <c r="B106" s="168" t="s">
        <v>155</v>
      </c>
      <c r="C106" s="169"/>
      <c r="D106" s="170"/>
      <c r="E106" s="9">
        <v>984</v>
      </c>
      <c r="F106" s="10" t="s">
        <v>44</v>
      </c>
      <c r="G106" s="9"/>
      <c r="H106" s="9"/>
      <c r="I106" s="11">
        <f>SUM(I111+I107+I109)</f>
        <v>7913.5999999999995</v>
      </c>
      <c r="J106" s="11">
        <f>SUM(J111+J107+J109)</f>
        <v>6215.7</v>
      </c>
      <c r="K106" s="93">
        <f t="shared" si="6"/>
        <v>0.78544530934088153</v>
      </c>
    </row>
    <row r="107" spans="1:11" ht="47.45" customHeight="1" x14ac:dyDescent="0.25">
      <c r="A107" s="13" t="s">
        <v>262</v>
      </c>
      <c r="B107" s="151" t="s">
        <v>209</v>
      </c>
      <c r="C107" s="152"/>
      <c r="D107" s="153"/>
      <c r="E107" s="13">
        <v>984</v>
      </c>
      <c r="F107" s="14" t="s">
        <v>44</v>
      </c>
      <c r="G107" s="14" t="s">
        <v>208</v>
      </c>
      <c r="H107" s="13"/>
      <c r="I107" s="15">
        <f>SUM(I108)</f>
        <v>260.89999999999998</v>
      </c>
      <c r="J107" s="15">
        <f>SUM(J108)</f>
        <v>260.7</v>
      </c>
      <c r="K107" s="93">
        <f t="shared" si="6"/>
        <v>0.99923342276734384</v>
      </c>
    </row>
    <row r="108" spans="1:11" ht="47.45" customHeight="1" x14ac:dyDescent="0.25">
      <c r="A108" s="13" t="s">
        <v>263</v>
      </c>
      <c r="B108" s="99" t="s">
        <v>147</v>
      </c>
      <c r="C108" s="100"/>
      <c r="D108" s="101"/>
      <c r="E108" s="17">
        <v>984</v>
      </c>
      <c r="F108" s="18" t="s">
        <v>44</v>
      </c>
      <c r="G108" s="18" t="s">
        <v>208</v>
      </c>
      <c r="H108" s="17">
        <v>200</v>
      </c>
      <c r="I108" s="19">
        <v>260.89999999999998</v>
      </c>
      <c r="J108" s="87">
        <v>260.7</v>
      </c>
      <c r="K108" s="93">
        <f t="shared" si="6"/>
        <v>0.99923342276734384</v>
      </c>
    </row>
    <row r="109" spans="1:11" ht="83.45" customHeight="1" x14ac:dyDescent="0.25">
      <c r="A109" s="13" t="s">
        <v>264</v>
      </c>
      <c r="B109" s="151" t="s">
        <v>186</v>
      </c>
      <c r="C109" s="152"/>
      <c r="D109" s="153"/>
      <c r="E109" s="17">
        <v>984</v>
      </c>
      <c r="F109" s="18" t="s">
        <v>44</v>
      </c>
      <c r="G109" s="18" t="s">
        <v>236</v>
      </c>
      <c r="H109" s="17"/>
      <c r="I109" s="19">
        <f>SUM(I110)</f>
        <v>720</v>
      </c>
      <c r="J109" s="19">
        <f>SUM(J110)</f>
        <v>0</v>
      </c>
      <c r="K109" s="93">
        <f t="shared" si="6"/>
        <v>0</v>
      </c>
    </row>
    <row r="110" spans="1:11" ht="47.45" customHeight="1" x14ac:dyDescent="0.25">
      <c r="A110" s="17" t="s">
        <v>265</v>
      </c>
      <c r="B110" s="99" t="s">
        <v>147</v>
      </c>
      <c r="C110" s="100"/>
      <c r="D110" s="101"/>
      <c r="E110" s="17">
        <v>984</v>
      </c>
      <c r="F110" s="18" t="s">
        <v>44</v>
      </c>
      <c r="G110" s="18" t="s">
        <v>236</v>
      </c>
      <c r="H110" s="17">
        <v>200</v>
      </c>
      <c r="I110" s="19">
        <v>720</v>
      </c>
      <c r="J110" s="87">
        <v>0</v>
      </c>
      <c r="K110" s="93">
        <f t="shared" si="6"/>
        <v>0</v>
      </c>
    </row>
    <row r="111" spans="1:11" ht="79.900000000000006" customHeight="1" x14ac:dyDescent="0.25">
      <c r="A111" s="13" t="s">
        <v>266</v>
      </c>
      <c r="B111" s="108" t="s">
        <v>215</v>
      </c>
      <c r="C111" s="109"/>
      <c r="D111" s="110"/>
      <c r="E111" s="30">
        <v>984</v>
      </c>
      <c r="F111" s="31" t="s">
        <v>44</v>
      </c>
      <c r="G111" s="30">
        <v>7950000560</v>
      </c>
      <c r="H111" s="30"/>
      <c r="I111" s="32">
        <f>SUM(I112)</f>
        <v>6932.7</v>
      </c>
      <c r="J111" s="32">
        <f>SUM(J112)</f>
        <v>5955</v>
      </c>
      <c r="K111" s="93">
        <f t="shared" si="6"/>
        <v>0.85897269462114334</v>
      </c>
    </row>
    <row r="112" spans="1:11" s="16" customFormat="1" ht="48" customHeight="1" x14ac:dyDescent="0.25">
      <c r="A112" s="17" t="s">
        <v>267</v>
      </c>
      <c r="B112" s="99" t="s">
        <v>147</v>
      </c>
      <c r="C112" s="103"/>
      <c r="D112" s="104"/>
      <c r="E112" s="33">
        <v>984</v>
      </c>
      <c r="F112" s="34" t="s">
        <v>44</v>
      </c>
      <c r="G112" s="33">
        <v>7950000560</v>
      </c>
      <c r="H112" s="33">
        <v>200</v>
      </c>
      <c r="I112" s="20">
        <v>6932.7</v>
      </c>
      <c r="J112" s="88">
        <v>5955</v>
      </c>
      <c r="K112" s="93">
        <f t="shared" si="6"/>
        <v>0.85897269462114334</v>
      </c>
    </row>
    <row r="113" spans="1:11" ht="17.25" customHeight="1" x14ac:dyDescent="0.25">
      <c r="A113" s="5" t="s">
        <v>40</v>
      </c>
      <c r="B113" s="111" t="s">
        <v>144</v>
      </c>
      <c r="C113" s="111"/>
      <c r="D113" s="111"/>
      <c r="E113" s="5">
        <v>984</v>
      </c>
      <c r="F113" s="7" t="s">
        <v>46</v>
      </c>
      <c r="G113" s="5"/>
      <c r="H113" s="17"/>
      <c r="I113" s="8">
        <f>SUM(I114+I123)</f>
        <v>26390.400000000001</v>
      </c>
      <c r="J113" s="8">
        <f>SUM(J114+J123)</f>
        <v>21075</v>
      </c>
      <c r="K113" s="93">
        <f t="shared" si="6"/>
        <v>0.79858584939978172</v>
      </c>
    </row>
    <row r="114" spans="1:11" ht="16.5" customHeight="1" x14ac:dyDescent="0.25">
      <c r="A114" s="9" t="s">
        <v>43</v>
      </c>
      <c r="B114" s="115" t="s">
        <v>48</v>
      </c>
      <c r="C114" s="115"/>
      <c r="D114" s="115"/>
      <c r="E114" s="9">
        <v>984</v>
      </c>
      <c r="F114" s="10" t="s">
        <v>49</v>
      </c>
      <c r="G114" s="13"/>
      <c r="H114" s="13"/>
      <c r="I114" s="11">
        <f>SUM(I115+I117+I119+I121)</f>
        <v>11991.9</v>
      </c>
      <c r="J114" s="11">
        <f>SUM(J115+J117+J119+J121)</f>
        <v>7238.7000000000007</v>
      </c>
      <c r="K114" s="93">
        <f t="shared" si="6"/>
        <v>0.603632451905036</v>
      </c>
    </row>
    <row r="115" spans="1:11" s="59" customFormat="1" ht="82.5" customHeight="1" x14ac:dyDescent="0.25">
      <c r="A115" s="56" t="s">
        <v>182</v>
      </c>
      <c r="B115" s="102" t="s">
        <v>186</v>
      </c>
      <c r="C115" s="102"/>
      <c r="D115" s="102"/>
      <c r="E115" s="56">
        <v>984</v>
      </c>
      <c r="F115" s="57" t="s">
        <v>49</v>
      </c>
      <c r="G115" s="56">
        <v>4500000462</v>
      </c>
      <c r="H115" s="56"/>
      <c r="I115" s="58">
        <f>SUM(I116)</f>
        <v>800</v>
      </c>
      <c r="J115" s="58">
        <f>SUM(J116)</f>
        <v>0</v>
      </c>
      <c r="K115" s="93">
        <f t="shared" si="6"/>
        <v>0</v>
      </c>
    </row>
    <row r="116" spans="1:11" s="26" customFormat="1" ht="48.75" customHeight="1" x14ac:dyDescent="0.25">
      <c r="A116" s="24" t="s">
        <v>183</v>
      </c>
      <c r="B116" s="112" t="s">
        <v>147</v>
      </c>
      <c r="C116" s="113"/>
      <c r="D116" s="114"/>
      <c r="E116" s="24">
        <v>984</v>
      </c>
      <c r="F116" s="23" t="s">
        <v>49</v>
      </c>
      <c r="G116" s="24">
        <v>4500000462</v>
      </c>
      <c r="H116" s="24">
        <v>200</v>
      </c>
      <c r="I116" s="60">
        <v>800</v>
      </c>
      <c r="J116" s="89">
        <v>0</v>
      </c>
      <c r="K116" s="93">
        <f t="shared" si="6"/>
        <v>0</v>
      </c>
    </row>
    <row r="117" spans="1:11" s="59" customFormat="1" ht="79.150000000000006" customHeight="1" x14ac:dyDescent="0.25">
      <c r="A117" s="73" t="s">
        <v>184</v>
      </c>
      <c r="B117" s="102" t="s">
        <v>216</v>
      </c>
      <c r="C117" s="102"/>
      <c r="D117" s="102"/>
      <c r="E117" s="56">
        <v>984</v>
      </c>
      <c r="F117" s="57" t="s">
        <v>49</v>
      </c>
      <c r="G117" s="56">
        <v>7950000200</v>
      </c>
      <c r="H117" s="56"/>
      <c r="I117" s="58">
        <f>SUM(I118)</f>
        <v>7393.4</v>
      </c>
      <c r="J117" s="58">
        <f>SUM(J118)</f>
        <v>3502.2</v>
      </c>
      <c r="K117" s="93">
        <f t="shared" si="6"/>
        <v>0.47369275299591529</v>
      </c>
    </row>
    <row r="118" spans="1:11" s="59" customFormat="1" ht="46.5" customHeight="1" x14ac:dyDescent="0.25">
      <c r="A118" s="78" t="s">
        <v>185</v>
      </c>
      <c r="B118" s="112" t="s">
        <v>147</v>
      </c>
      <c r="C118" s="113"/>
      <c r="D118" s="114"/>
      <c r="E118" s="24">
        <v>984</v>
      </c>
      <c r="F118" s="23" t="s">
        <v>49</v>
      </c>
      <c r="G118" s="24">
        <v>7950000200</v>
      </c>
      <c r="H118" s="24">
        <v>200</v>
      </c>
      <c r="I118" s="60">
        <v>7393.4</v>
      </c>
      <c r="J118" s="90">
        <v>3502.2</v>
      </c>
      <c r="K118" s="93">
        <f t="shared" si="6"/>
        <v>0.47369275299591529</v>
      </c>
    </row>
    <row r="119" spans="1:11" ht="63.6" customHeight="1" x14ac:dyDescent="0.25">
      <c r="A119" s="30" t="s">
        <v>268</v>
      </c>
      <c r="B119" s="105" t="s">
        <v>217</v>
      </c>
      <c r="C119" s="106"/>
      <c r="D119" s="107"/>
      <c r="E119" s="13">
        <v>984</v>
      </c>
      <c r="F119" s="14" t="s">
        <v>49</v>
      </c>
      <c r="G119" s="13">
        <v>7950000210</v>
      </c>
      <c r="H119" s="13"/>
      <c r="I119" s="15">
        <f>SUM(I120)</f>
        <v>1118.9000000000001</v>
      </c>
      <c r="J119" s="15">
        <f>SUM(J120)</f>
        <v>1118.9000000000001</v>
      </c>
      <c r="K119" s="93">
        <f t="shared" si="6"/>
        <v>1</v>
      </c>
    </row>
    <row r="120" spans="1:11" s="16" customFormat="1" ht="52.15" customHeight="1" x14ac:dyDescent="0.25">
      <c r="A120" s="33" t="s">
        <v>269</v>
      </c>
      <c r="B120" s="99" t="s">
        <v>147</v>
      </c>
      <c r="C120" s="103"/>
      <c r="D120" s="104"/>
      <c r="E120" s="17">
        <v>984</v>
      </c>
      <c r="F120" s="18" t="s">
        <v>49</v>
      </c>
      <c r="G120" s="17">
        <v>7950000210</v>
      </c>
      <c r="H120" s="17">
        <v>200</v>
      </c>
      <c r="I120" s="19">
        <v>1118.9000000000001</v>
      </c>
      <c r="J120" s="88">
        <v>1118.9000000000001</v>
      </c>
      <c r="K120" s="93">
        <f t="shared" si="6"/>
        <v>1</v>
      </c>
    </row>
    <row r="121" spans="1:11" ht="79.5" customHeight="1" x14ac:dyDescent="0.25">
      <c r="A121" s="30" t="s">
        <v>270</v>
      </c>
      <c r="B121" s="108" t="s">
        <v>215</v>
      </c>
      <c r="C121" s="109"/>
      <c r="D121" s="110"/>
      <c r="E121" s="30">
        <v>984</v>
      </c>
      <c r="F121" s="31" t="s">
        <v>49</v>
      </c>
      <c r="G121" s="30">
        <v>7950000560</v>
      </c>
      <c r="H121" s="30"/>
      <c r="I121" s="32">
        <f>SUM(I122)</f>
        <v>2679.6</v>
      </c>
      <c r="J121" s="32">
        <f>SUM(J122)</f>
        <v>2617.6</v>
      </c>
      <c r="K121" s="93">
        <f t="shared" si="6"/>
        <v>0.97686221824152863</v>
      </c>
    </row>
    <row r="122" spans="1:11" ht="48" customHeight="1" x14ac:dyDescent="0.25">
      <c r="A122" s="33" t="s">
        <v>271</v>
      </c>
      <c r="B122" s="99" t="s">
        <v>147</v>
      </c>
      <c r="C122" s="103"/>
      <c r="D122" s="104"/>
      <c r="E122" s="33">
        <v>984</v>
      </c>
      <c r="F122" s="34" t="s">
        <v>49</v>
      </c>
      <c r="G122" s="33">
        <v>7950000560</v>
      </c>
      <c r="H122" s="33">
        <v>200</v>
      </c>
      <c r="I122" s="79">
        <v>2679.6</v>
      </c>
      <c r="J122" s="87">
        <v>2617.6</v>
      </c>
      <c r="K122" s="93">
        <f t="shared" si="6"/>
        <v>0.97686221824152863</v>
      </c>
    </row>
    <row r="123" spans="1:11" ht="33" customHeight="1" x14ac:dyDescent="0.25">
      <c r="A123" s="9" t="s">
        <v>89</v>
      </c>
      <c r="B123" s="128" t="s">
        <v>161</v>
      </c>
      <c r="C123" s="129"/>
      <c r="D123" s="130"/>
      <c r="E123" s="9">
        <v>984</v>
      </c>
      <c r="F123" s="10" t="s">
        <v>160</v>
      </c>
      <c r="G123" s="9"/>
      <c r="H123" s="9"/>
      <c r="I123" s="11">
        <f>SUM(I124)</f>
        <v>14398.5</v>
      </c>
      <c r="J123" s="11">
        <f>SUM(J124)</f>
        <v>13836.300000000001</v>
      </c>
      <c r="K123" s="93">
        <f t="shared" si="6"/>
        <v>0.96095426606938228</v>
      </c>
    </row>
    <row r="124" spans="1:11" ht="80.25" customHeight="1" x14ac:dyDescent="0.25">
      <c r="A124" s="13" t="s">
        <v>206</v>
      </c>
      <c r="B124" s="131" t="s">
        <v>186</v>
      </c>
      <c r="C124" s="131"/>
      <c r="D124" s="131"/>
      <c r="E124" s="13">
        <v>984</v>
      </c>
      <c r="F124" s="14" t="s">
        <v>160</v>
      </c>
      <c r="G124" s="13">
        <v>4500000462</v>
      </c>
      <c r="H124" s="13"/>
      <c r="I124" s="15">
        <f>SUM(I125:I126)</f>
        <v>14398.5</v>
      </c>
      <c r="J124" s="15">
        <f>SUM(J125:J126)</f>
        <v>13836.300000000001</v>
      </c>
      <c r="K124" s="93">
        <f t="shared" si="6"/>
        <v>0.96095426606938228</v>
      </c>
    </row>
    <row r="125" spans="1:11" ht="96" customHeight="1" x14ac:dyDescent="0.25">
      <c r="A125" s="17" t="s">
        <v>207</v>
      </c>
      <c r="B125" s="99" t="s">
        <v>96</v>
      </c>
      <c r="C125" s="103"/>
      <c r="D125" s="104"/>
      <c r="E125" s="17">
        <v>984</v>
      </c>
      <c r="F125" s="18" t="s">
        <v>160</v>
      </c>
      <c r="G125" s="17">
        <v>4500000462</v>
      </c>
      <c r="H125" s="18" t="s">
        <v>98</v>
      </c>
      <c r="I125" s="20">
        <v>10818.2</v>
      </c>
      <c r="J125" s="87">
        <v>10797.7</v>
      </c>
      <c r="K125" s="93">
        <f t="shared" si="6"/>
        <v>0.9981050452016047</v>
      </c>
    </row>
    <row r="126" spans="1:11" s="26" customFormat="1" ht="46.9" customHeight="1" x14ac:dyDescent="0.25">
      <c r="A126" s="24" t="s">
        <v>272</v>
      </c>
      <c r="B126" s="112" t="s">
        <v>147</v>
      </c>
      <c r="C126" s="113"/>
      <c r="D126" s="114"/>
      <c r="E126" s="24">
        <v>984</v>
      </c>
      <c r="F126" s="23" t="s">
        <v>160</v>
      </c>
      <c r="G126" s="24">
        <v>4500000462</v>
      </c>
      <c r="H126" s="23" t="s">
        <v>95</v>
      </c>
      <c r="I126" s="79">
        <v>3580.3</v>
      </c>
      <c r="J126" s="89">
        <v>3038.6</v>
      </c>
      <c r="K126" s="93">
        <f t="shared" si="6"/>
        <v>0.84869982962321588</v>
      </c>
    </row>
    <row r="127" spans="1:11" s="16" customFormat="1" ht="16.5" customHeight="1" x14ac:dyDescent="0.25">
      <c r="A127" s="5" t="s">
        <v>45</v>
      </c>
      <c r="B127" s="125" t="s">
        <v>53</v>
      </c>
      <c r="C127" s="126"/>
      <c r="D127" s="127"/>
      <c r="E127" s="5">
        <v>984</v>
      </c>
      <c r="F127" s="5">
        <v>1000</v>
      </c>
      <c r="G127" s="5"/>
      <c r="H127" s="5"/>
      <c r="I127" s="8">
        <f>SUM(I128+I136+I133)</f>
        <v>27477.4</v>
      </c>
      <c r="J127" s="8">
        <f>SUM(J128+J136+J133)</f>
        <v>26740.100000000002</v>
      </c>
      <c r="K127" s="93">
        <f t="shared" si="6"/>
        <v>0.97316703909394631</v>
      </c>
    </row>
    <row r="128" spans="1:11" ht="16.5" customHeight="1" x14ac:dyDescent="0.25">
      <c r="A128" s="9" t="s">
        <v>47</v>
      </c>
      <c r="B128" s="122" t="s">
        <v>181</v>
      </c>
      <c r="C128" s="123"/>
      <c r="D128" s="124"/>
      <c r="E128" s="9">
        <v>984</v>
      </c>
      <c r="F128" s="9">
        <v>1001</v>
      </c>
      <c r="G128" s="9"/>
      <c r="H128" s="9"/>
      <c r="I128" s="11">
        <f>SUM(I129+I131)</f>
        <v>800.4</v>
      </c>
      <c r="J128" s="11">
        <f>SUM(J129+J131)</f>
        <v>800.4</v>
      </c>
      <c r="K128" s="93">
        <f t="shared" si="6"/>
        <v>1</v>
      </c>
    </row>
    <row r="129" spans="1:11" s="16" customFormat="1" ht="51" customHeight="1" x14ac:dyDescent="0.25">
      <c r="A129" s="13" t="s">
        <v>273</v>
      </c>
      <c r="B129" s="119" t="s">
        <v>210</v>
      </c>
      <c r="C129" s="120"/>
      <c r="D129" s="121"/>
      <c r="E129" s="13">
        <v>984</v>
      </c>
      <c r="F129" s="13">
        <v>1001</v>
      </c>
      <c r="G129" s="13">
        <v>5050000231</v>
      </c>
      <c r="H129" s="13"/>
      <c r="I129" s="15">
        <f>SUM(I130)</f>
        <v>541.5</v>
      </c>
      <c r="J129" s="15">
        <f>SUM(J130)</f>
        <v>541.5</v>
      </c>
      <c r="K129" s="93">
        <f t="shared" si="6"/>
        <v>1</v>
      </c>
    </row>
    <row r="130" spans="1:11" s="16" customFormat="1" ht="30" customHeight="1" x14ac:dyDescent="0.25">
      <c r="A130" s="17" t="s">
        <v>274</v>
      </c>
      <c r="B130" s="133" t="s">
        <v>145</v>
      </c>
      <c r="C130" s="134"/>
      <c r="D130" s="135"/>
      <c r="E130" s="17">
        <v>984</v>
      </c>
      <c r="F130" s="17">
        <v>1001</v>
      </c>
      <c r="G130" s="17">
        <v>5050000231</v>
      </c>
      <c r="H130" s="18" t="s">
        <v>99</v>
      </c>
      <c r="I130" s="19">
        <v>541.5</v>
      </c>
      <c r="J130" s="88">
        <v>541.5</v>
      </c>
      <c r="K130" s="93">
        <f t="shared" si="6"/>
        <v>1</v>
      </c>
    </row>
    <row r="131" spans="1:11" s="16" customFormat="1" ht="63.6" customHeight="1" x14ac:dyDescent="0.25">
      <c r="A131" s="13" t="s">
        <v>50</v>
      </c>
      <c r="B131" s="148" t="s">
        <v>211</v>
      </c>
      <c r="C131" s="149"/>
      <c r="D131" s="150"/>
      <c r="E131" s="13">
        <v>984</v>
      </c>
      <c r="F131" s="13">
        <v>1001</v>
      </c>
      <c r="G131" s="13">
        <v>5050000240</v>
      </c>
      <c r="H131" s="13"/>
      <c r="I131" s="15">
        <f>SUM(I132)</f>
        <v>258.89999999999998</v>
      </c>
      <c r="J131" s="15">
        <f>SUM(J132)</f>
        <v>258.89999999999998</v>
      </c>
      <c r="K131" s="93">
        <f t="shared" si="6"/>
        <v>1</v>
      </c>
    </row>
    <row r="132" spans="1:11" s="16" customFormat="1" ht="30" customHeight="1" x14ac:dyDescent="0.25">
      <c r="A132" s="17" t="s">
        <v>51</v>
      </c>
      <c r="B132" s="133" t="s">
        <v>145</v>
      </c>
      <c r="C132" s="134"/>
      <c r="D132" s="135"/>
      <c r="E132" s="17">
        <v>984</v>
      </c>
      <c r="F132" s="17">
        <v>1001</v>
      </c>
      <c r="G132" s="17">
        <v>5050000240</v>
      </c>
      <c r="H132" s="18" t="s">
        <v>99</v>
      </c>
      <c r="I132" s="19">
        <v>258.89999999999998</v>
      </c>
      <c r="J132" s="88">
        <v>258.89999999999998</v>
      </c>
      <c r="K132" s="93">
        <f t="shared" si="6"/>
        <v>1</v>
      </c>
    </row>
    <row r="133" spans="1:11" s="16" customFormat="1" ht="20.45" customHeight="1" x14ac:dyDescent="0.25">
      <c r="A133" s="5" t="s">
        <v>275</v>
      </c>
      <c r="B133" s="154" t="s">
        <v>225</v>
      </c>
      <c r="C133" s="155"/>
      <c r="D133" s="156"/>
      <c r="E133" s="5">
        <v>984</v>
      </c>
      <c r="F133" s="5">
        <v>1003</v>
      </c>
      <c r="G133" s="5"/>
      <c r="H133" s="7"/>
      <c r="I133" s="8">
        <f>SUM(I134)</f>
        <v>1232.5999999999999</v>
      </c>
      <c r="J133" s="8">
        <f>SUM(J134)</f>
        <v>1232.5</v>
      </c>
      <c r="K133" s="93">
        <f t="shared" si="6"/>
        <v>0.99991887067986374</v>
      </c>
    </row>
    <row r="134" spans="1:11" s="16" customFormat="1" ht="62.45" customHeight="1" x14ac:dyDescent="0.25">
      <c r="A134" s="17" t="s">
        <v>276</v>
      </c>
      <c r="B134" s="119" t="s">
        <v>212</v>
      </c>
      <c r="C134" s="120"/>
      <c r="D134" s="121"/>
      <c r="E134" s="13">
        <v>984</v>
      </c>
      <c r="F134" s="13">
        <v>1003</v>
      </c>
      <c r="G134" s="13">
        <v>5050000232</v>
      </c>
      <c r="H134" s="13"/>
      <c r="I134" s="15">
        <f>SUM(I135)</f>
        <v>1232.5999999999999</v>
      </c>
      <c r="J134" s="15">
        <f>SUM(J135)</f>
        <v>1232.5</v>
      </c>
      <c r="K134" s="93">
        <f t="shared" si="6"/>
        <v>0.99991887067986374</v>
      </c>
    </row>
    <row r="135" spans="1:11" s="16" customFormat="1" ht="32.450000000000003" customHeight="1" x14ac:dyDescent="0.25">
      <c r="A135" s="17" t="s">
        <v>277</v>
      </c>
      <c r="B135" s="133" t="s">
        <v>145</v>
      </c>
      <c r="C135" s="134"/>
      <c r="D135" s="135"/>
      <c r="E135" s="17">
        <v>984</v>
      </c>
      <c r="F135" s="17">
        <v>1003</v>
      </c>
      <c r="G135" s="17">
        <v>5050000232</v>
      </c>
      <c r="H135" s="18" t="s">
        <v>99</v>
      </c>
      <c r="I135" s="19">
        <v>1232.5999999999999</v>
      </c>
      <c r="J135" s="88">
        <v>1232.5</v>
      </c>
      <c r="K135" s="93">
        <f t="shared" si="6"/>
        <v>0.99991887067986374</v>
      </c>
    </row>
    <row r="136" spans="1:11" s="16" customFormat="1" ht="15.6" customHeight="1" x14ac:dyDescent="0.25">
      <c r="A136" s="9" t="s">
        <v>278</v>
      </c>
      <c r="B136" s="122" t="s">
        <v>55</v>
      </c>
      <c r="C136" s="123"/>
      <c r="D136" s="124"/>
      <c r="E136" s="9">
        <v>984</v>
      </c>
      <c r="F136" s="9">
        <v>1004</v>
      </c>
      <c r="G136" s="13"/>
      <c r="H136" s="13"/>
      <c r="I136" s="11">
        <f>SUM(I137+I139)</f>
        <v>25444.400000000001</v>
      </c>
      <c r="J136" s="11">
        <f>SUM(J137+J139)</f>
        <v>24707.200000000001</v>
      </c>
      <c r="K136" s="93">
        <f t="shared" si="6"/>
        <v>0.97102702362798887</v>
      </c>
    </row>
    <row r="137" spans="1:11" s="16" customFormat="1" ht="96" customHeight="1" x14ac:dyDescent="0.25">
      <c r="A137" s="13" t="s">
        <v>279</v>
      </c>
      <c r="B137" s="131" t="s">
        <v>142</v>
      </c>
      <c r="C137" s="131"/>
      <c r="D137" s="131"/>
      <c r="E137" s="13">
        <v>984</v>
      </c>
      <c r="F137" s="13">
        <v>1004</v>
      </c>
      <c r="G137" s="14" t="s">
        <v>137</v>
      </c>
      <c r="H137" s="13"/>
      <c r="I137" s="15">
        <f>SUM(I138)</f>
        <v>16506.400000000001</v>
      </c>
      <c r="J137" s="15">
        <f>SUM(J138)</f>
        <v>16107.1</v>
      </c>
      <c r="K137" s="93">
        <f t="shared" si="6"/>
        <v>0.97580938302718934</v>
      </c>
    </row>
    <row r="138" spans="1:11" ht="30.75" customHeight="1" x14ac:dyDescent="0.25">
      <c r="A138" s="17" t="s">
        <v>280</v>
      </c>
      <c r="B138" s="133" t="s">
        <v>145</v>
      </c>
      <c r="C138" s="134"/>
      <c r="D138" s="135"/>
      <c r="E138" s="17">
        <v>984</v>
      </c>
      <c r="F138" s="17">
        <v>1004</v>
      </c>
      <c r="G138" s="18" t="s">
        <v>137</v>
      </c>
      <c r="H138" s="17">
        <v>300</v>
      </c>
      <c r="I138" s="19">
        <v>16506.400000000001</v>
      </c>
      <c r="J138" s="87">
        <v>16107.1</v>
      </c>
      <c r="K138" s="93">
        <f t="shared" ref="K138:K157" si="7">SUM(J138/I138)</f>
        <v>0.97580938302718934</v>
      </c>
    </row>
    <row r="139" spans="1:11" s="16" customFormat="1" ht="94.5" customHeight="1" x14ac:dyDescent="0.25">
      <c r="A139" s="13" t="s">
        <v>281</v>
      </c>
      <c r="B139" s="131" t="s">
        <v>143</v>
      </c>
      <c r="C139" s="131"/>
      <c r="D139" s="131"/>
      <c r="E139" s="13">
        <v>984</v>
      </c>
      <c r="F139" s="13">
        <v>1004</v>
      </c>
      <c r="G139" s="14" t="s">
        <v>138</v>
      </c>
      <c r="H139" s="13"/>
      <c r="I139" s="15">
        <f>SUM(I140)</f>
        <v>8938</v>
      </c>
      <c r="J139" s="15">
        <f>SUM(J140)</f>
        <v>8600.1</v>
      </c>
      <c r="K139" s="93">
        <f t="shared" si="7"/>
        <v>0.96219512195121959</v>
      </c>
    </row>
    <row r="140" spans="1:11" s="16" customFormat="1" ht="30" customHeight="1" x14ac:dyDescent="0.25">
      <c r="A140" s="17" t="s">
        <v>282</v>
      </c>
      <c r="B140" s="133" t="s">
        <v>145</v>
      </c>
      <c r="C140" s="134"/>
      <c r="D140" s="135"/>
      <c r="E140" s="17">
        <v>984</v>
      </c>
      <c r="F140" s="17">
        <v>1004</v>
      </c>
      <c r="G140" s="18" t="s">
        <v>138</v>
      </c>
      <c r="H140" s="17">
        <v>300</v>
      </c>
      <c r="I140" s="19">
        <v>8938</v>
      </c>
      <c r="J140" s="88">
        <v>8600.1</v>
      </c>
      <c r="K140" s="93">
        <f t="shared" si="7"/>
        <v>0.96219512195121959</v>
      </c>
    </row>
    <row r="141" spans="1:11" s="26" customFormat="1" ht="17.25" customHeight="1" x14ac:dyDescent="0.25">
      <c r="A141" s="22" t="s">
        <v>52</v>
      </c>
      <c r="B141" s="147" t="s">
        <v>59</v>
      </c>
      <c r="C141" s="147"/>
      <c r="D141" s="147"/>
      <c r="E141" s="22">
        <v>984</v>
      </c>
      <c r="F141" s="61" t="s">
        <v>60</v>
      </c>
      <c r="G141" s="22"/>
      <c r="H141" s="22"/>
      <c r="I141" s="25">
        <f>SUM(I142)</f>
        <v>26516.800000000003</v>
      </c>
      <c r="J141" s="25">
        <f>SUM(J142)</f>
        <v>26414.299999999996</v>
      </c>
      <c r="K141" s="93">
        <f t="shared" si="7"/>
        <v>0.99613452603632391</v>
      </c>
    </row>
    <row r="142" spans="1:11" s="26" customFormat="1" ht="17.25" customHeight="1" x14ac:dyDescent="0.25">
      <c r="A142" s="62" t="s">
        <v>54</v>
      </c>
      <c r="B142" s="144" t="s">
        <v>146</v>
      </c>
      <c r="C142" s="145"/>
      <c r="D142" s="146"/>
      <c r="E142" s="62">
        <v>984</v>
      </c>
      <c r="F142" s="63" t="s">
        <v>62</v>
      </c>
      <c r="G142" s="62"/>
      <c r="H142" s="62"/>
      <c r="I142" s="64">
        <f>SUM(I149+I147+I143+I145)</f>
        <v>26516.800000000003</v>
      </c>
      <c r="J142" s="64">
        <f>SUM(J149+J147+J143+J145)</f>
        <v>26414.299999999996</v>
      </c>
      <c r="K142" s="93">
        <f t="shared" si="7"/>
        <v>0.99613452603632391</v>
      </c>
    </row>
    <row r="143" spans="1:11" s="26" customFormat="1" ht="115.9" customHeight="1" x14ac:dyDescent="0.25">
      <c r="A143" s="13" t="s">
        <v>56</v>
      </c>
      <c r="B143" s="116" t="s">
        <v>230</v>
      </c>
      <c r="C143" s="117"/>
      <c r="D143" s="118"/>
      <c r="E143" s="13">
        <v>984</v>
      </c>
      <c r="F143" s="14" t="s">
        <v>62</v>
      </c>
      <c r="G143" s="14" t="s">
        <v>232</v>
      </c>
      <c r="H143" s="13"/>
      <c r="I143" s="15">
        <f>SUM(I144)</f>
        <v>271.2</v>
      </c>
      <c r="J143" s="15">
        <f>SUM(J144)</f>
        <v>270.3</v>
      </c>
      <c r="K143" s="93">
        <f t="shared" si="7"/>
        <v>0.99668141592920367</v>
      </c>
    </row>
    <row r="144" spans="1:11" s="26" customFormat="1" ht="47.45" customHeight="1" x14ac:dyDescent="0.25">
      <c r="A144" s="17" t="s">
        <v>57</v>
      </c>
      <c r="B144" s="99" t="s">
        <v>147</v>
      </c>
      <c r="C144" s="100"/>
      <c r="D144" s="101"/>
      <c r="E144" s="17">
        <v>984</v>
      </c>
      <c r="F144" s="18" t="s">
        <v>62</v>
      </c>
      <c r="G144" s="18" t="s">
        <v>232</v>
      </c>
      <c r="H144" s="17">
        <v>200</v>
      </c>
      <c r="I144" s="19">
        <v>271.2</v>
      </c>
      <c r="J144" s="89">
        <v>270.3</v>
      </c>
      <c r="K144" s="93">
        <f t="shared" si="7"/>
        <v>0.99668141592920367</v>
      </c>
    </row>
    <row r="145" spans="1:12" s="26" customFormat="1" ht="88.15" customHeight="1" x14ac:dyDescent="0.25">
      <c r="A145" s="13" t="s">
        <v>162</v>
      </c>
      <c r="B145" s="116" t="s">
        <v>231</v>
      </c>
      <c r="C145" s="117"/>
      <c r="D145" s="118"/>
      <c r="E145" s="13">
        <v>984</v>
      </c>
      <c r="F145" s="14" t="s">
        <v>62</v>
      </c>
      <c r="G145" s="14" t="s">
        <v>233</v>
      </c>
      <c r="H145" s="13"/>
      <c r="I145" s="15">
        <f>SUM(I146)</f>
        <v>51.7</v>
      </c>
      <c r="J145" s="15">
        <f>SUM(J146)</f>
        <v>51.5</v>
      </c>
      <c r="K145" s="93">
        <f t="shared" si="7"/>
        <v>0.99613152804642158</v>
      </c>
    </row>
    <row r="146" spans="1:12" s="26" customFormat="1" ht="52.15" customHeight="1" x14ac:dyDescent="0.25">
      <c r="A146" s="17" t="s">
        <v>163</v>
      </c>
      <c r="B146" s="99" t="s">
        <v>147</v>
      </c>
      <c r="C146" s="100"/>
      <c r="D146" s="101"/>
      <c r="E146" s="17">
        <v>984</v>
      </c>
      <c r="F146" s="18" t="s">
        <v>62</v>
      </c>
      <c r="G146" s="18" t="s">
        <v>233</v>
      </c>
      <c r="H146" s="17">
        <v>200</v>
      </c>
      <c r="I146" s="19">
        <v>51.7</v>
      </c>
      <c r="J146" s="89">
        <v>51.5</v>
      </c>
      <c r="K146" s="93">
        <f t="shared" si="7"/>
        <v>0.99613152804642158</v>
      </c>
    </row>
    <row r="147" spans="1:12" ht="79.150000000000006" customHeight="1" x14ac:dyDescent="0.25">
      <c r="A147" s="13" t="s">
        <v>283</v>
      </c>
      <c r="B147" s="151" t="s">
        <v>204</v>
      </c>
      <c r="C147" s="152"/>
      <c r="D147" s="153"/>
      <c r="E147" s="13">
        <v>984</v>
      </c>
      <c r="F147" s="14" t="s">
        <v>62</v>
      </c>
      <c r="G147" s="18" t="s">
        <v>205</v>
      </c>
      <c r="H147" s="13"/>
      <c r="I147" s="15">
        <f>SUM(I148)</f>
        <v>80.7</v>
      </c>
      <c r="J147" s="15">
        <f>SUM(J148)</f>
        <v>80.599999999999994</v>
      </c>
      <c r="K147" s="93">
        <f t="shared" si="7"/>
        <v>0.99876084262701348</v>
      </c>
    </row>
    <row r="148" spans="1:12" ht="46.15" customHeight="1" x14ac:dyDescent="0.25">
      <c r="A148" s="17" t="s">
        <v>284</v>
      </c>
      <c r="B148" s="99" t="s">
        <v>147</v>
      </c>
      <c r="C148" s="100"/>
      <c r="D148" s="101"/>
      <c r="E148" s="17">
        <v>984</v>
      </c>
      <c r="F148" s="18" t="s">
        <v>62</v>
      </c>
      <c r="G148" s="18" t="s">
        <v>205</v>
      </c>
      <c r="H148" s="17">
        <v>200</v>
      </c>
      <c r="I148" s="19">
        <v>80.7</v>
      </c>
      <c r="J148" s="87">
        <v>80.599999999999994</v>
      </c>
      <c r="K148" s="93">
        <f t="shared" si="7"/>
        <v>0.99876084262701348</v>
      </c>
    </row>
    <row r="149" spans="1:12" s="59" customFormat="1" ht="82.5" customHeight="1" x14ac:dyDescent="0.25">
      <c r="A149" s="56" t="s">
        <v>285</v>
      </c>
      <c r="B149" s="116" t="s">
        <v>114</v>
      </c>
      <c r="C149" s="142"/>
      <c r="D149" s="143"/>
      <c r="E149" s="56">
        <v>984</v>
      </c>
      <c r="F149" s="57" t="s">
        <v>62</v>
      </c>
      <c r="G149" s="56">
        <v>4870000463</v>
      </c>
      <c r="H149" s="56"/>
      <c r="I149" s="58">
        <f>SUM(I150+I151+I152)</f>
        <v>26113.200000000001</v>
      </c>
      <c r="J149" s="58">
        <f>SUM(J150+J151+J152)</f>
        <v>26011.899999999998</v>
      </c>
      <c r="K149" s="93">
        <f t="shared" si="7"/>
        <v>0.99612073587304495</v>
      </c>
    </row>
    <row r="150" spans="1:12" s="59" customFormat="1" ht="94.15" customHeight="1" x14ac:dyDescent="0.25">
      <c r="A150" s="24" t="s">
        <v>286</v>
      </c>
      <c r="B150" s="112" t="s">
        <v>96</v>
      </c>
      <c r="C150" s="113"/>
      <c r="D150" s="114"/>
      <c r="E150" s="24">
        <v>984</v>
      </c>
      <c r="F150" s="23" t="s">
        <v>62</v>
      </c>
      <c r="G150" s="24">
        <v>4870000463</v>
      </c>
      <c r="H150" s="24">
        <v>100</v>
      </c>
      <c r="I150" s="60">
        <v>12789.8</v>
      </c>
      <c r="J150" s="90">
        <v>12778</v>
      </c>
      <c r="K150" s="93">
        <f t="shared" si="7"/>
        <v>0.99907738979499294</v>
      </c>
    </row>
    <row r="151" spans="1:12" s="16" customFormat="1" ht="46.15" customHeight="1" x14ac:dyDescent="0.25">
      <c r="A151" s="17" t="s">
        <v>287</v>
      </c>
      <c r="B151" s="99" t="s">
        <v>147</v>
      </c>
      <c r="C151" s="100"/>
      <c r="D151" s="101"/>
      <c r="E151" s="17">
        <v>984</v>
      </c>
      <c r="F151" s="18" t="s">
        <v>62</v>
      </c>
      <c r="G151" s="17">
        <v>4870000463</v>
      </c>
      <c r="H151" s="17">
        <v>200</v>
      </c>
      <c r="I151" s="19">
        <v>13301.2</v>
      </c>
      <c r="J151" s="88">
        <v>13211.8</v>
      </c>
      <c r="K151" s="93">
        <f t="shared" si="7"/>
        <v>0.99327880191260931</v>
      </c>
    </row>
    <row r="152" spans="1:12" s="16" customFormat="1" ht="22.15" customHeight="1" x14ac:dyDescent="0.25">
      <c r="A152" s="17" t="s">
        <v>288</v>
      </c>
      <c r="B152" s="99" t="s">
        <v>94</v>
      </c>
      <c r="C152" s="100"/>
      <c r="D152" s="101"/>
      <c r="E152" s="17">
        <v>984</v>
      </c>
      <c r="F152" s="18" t="s">
        <v>62</v>
      </c>
      <c r="G152" s="17">
        <v>4870000463</v>
      </c>
      <c r="H152" s="17">
        <v>800</v>
      </c>
      <c r="I152" s="19">
        <v>22.2</v>
      </c>
      <c r="J152" s="88">
        <v>22.1</v>
      </c>
      <c r="K152" s="93">
        <f t="shared" si="7"/>
        <v>0.99549549549549554</v>
      </c>
    </row>
    <row r="153" spans="1:12" ht="31.15" customHeight="1" x14ac:dyDescent="0.25">
      <c r="A153" s="5" t="s">
        <v>58</v>
      </c>
      <c r="B153" s="136" t="s">
        <v>65</v>
      </c>
      <c r="C153" s="137"/>
      <c r="D153" s="138"/>
      <c r="E153" s="5">
        <v>984</v>
      </c>
      <c r="F153" s="5">
        <v>1200</v>
      </c>
      <c r="G153" s="5"/>
      <c r="H153" s="5"/>
      <c r="I153" s="8">
        <f t="shared" ref="I153:J155" si="8">SUM(I154)</f>
        <v>2078.5</v>
      </c>
      <c r="J153" s="8">
        <f t="shared" si="8"/>
        <v>2078.5</v>
      </c>
      <c r="K153" s="93">
        <f t="shared" si="7"/>
        <v>1</v>
      </c>
    </row>
    <row r="154" spans="1:12" ht="15" customHeight="1" x14ac:dyDescent="0.25">
      <c r="A154" s="9" t="s">
        <v>61</v>
      </c>
      <c r="B154" s="139" t="s">
        <v>66</v>
      </c>
      <c r="C154" s="140"/>
      <c r="D154" s="141"/>
      <c r="E154" s="9">
        <v>984</v>
      </c>
      <c r="F154" s="10" t="s">
        <v>67</v>
      </c>
      <c r="G154" s="9"/>
      <c r="H154" s="13"/>
      <c r="I154" s="11">
        <f t="shared" si="8"/>
        <v>2078.5</v>
      </c>
      <c r="J154" s="11">
        <f t="shared" si="8"/>
        <v>2078.5</v>
      </c>
      <c r="K154" s="93">
        <f t="shared" si="7"/>
        <v>1</v>
      </c>
    </row>
    <row r="155" spans="1:12" ht="77.45" customHeight="1" x14ac:dyDescent="0.25">
      <c r="A155" s="14" t="s">
        <v>63</v>
      </c>
      <c r="B155" s="105" t="s">
        <v>139</v>
      </c>
      <c r="C155" s="106"/>
      <c r="D155" s="107"/>
      <c r="E155" s="13">
        <v>984</v>
      </c>
      <c r="F155" s="14" t="s">
        <v>67</v>
      </c>
      <c r="G155" s="14" t="s">
        <v>134</v>
      </c>
      <c r="H155" s="13"/>
      <c r="I155" s="15">
        <f t="shared" si="8"/>
        <v>2078.5</v>
      </c>
      <c r="J155" s="15">
        <f t="shared" si="8"/>
        <v>2078.5</v>
      </c>
      <c r="K155" s="93">
        <f t="shared" si="7"/>
        <v>1</v>
      </c>
    </row>
    <row r="156" spans="1:12" ht="51" customHeight="1" x14ac:dyDescent="0.25">
      <c r="A156" s="17" t="s">
        <v>64</v>
      </c>
      <c r="B156" s="99" t="s">
        <v>147</v>
      </c>
      <c r="C156" s="100"/>
      <c r="D156" s="101"/>
      <c r="E156" s="17">
        <v>984</v>
      </c>
      <c r="F156" s="18" t="s">
        <v>67</v>
      </c>
      <c r="G156" s="18" t="s">
        <v>134</v>
      </c>
      <c r="H156" s="18" t="s">
        <v>95</v>
      </c>
      <c r="I156" s="19">
        <v>2078.5</v>
      </c>
      <c r="J156" s="87">
        <v>2078.5</v>
      </c>
      <c r="K156" s="93">
        <f t="shared" si="7"/>
        <v>1</v>
      </c>
      <c r="L156" s="1" t="s">
        <v>154</v>
      </c>
    </row>
    <row r="157" spans="1:12" x14ac:dyDescent="0.25">
      <c r="A157" s="132" t="s">
        <v>68</v>
      </c>
      <c r="B157" s="132"/>
      <c r="C157" s="132"/>
      <c r="D157" s="132"/>
      <c r="E157" s="132"/>
      <c r="F157" s="132"/>
      <c r="G157" s="132"/>
      <c r="H157" s="132"/>
      <c r="I157" s="8">
        <f>SUM(I8+I31)</f>
        <v>396945.4</v>
      </c>
      <c r="J157" s="91">
        <f>SUM(J8+J31)</f>
        <v>386255.5</v>
      </c>
      <c r="K157" s="93">
        <f t="shared" si="7"/>
        <v>0.97306959596962195</v>
      </c>
    </row>
    <row r="158" spans="1:12" x14ac:dyDescent="0.25">
      <c r="A158" s="65"/>
      <c r="B158" s="66"/>
      <c r="C158" s="66"/>
    </row>
    <row r="159" spans="1:12" x14ac:dyDescent="0.25">
      <c r="A159" s="65"/>
      <c r="B159" s="66"/>
      <c r="C159" s="66"/>
    </row>
    <row r="160" spans="1:12" x14ac:dyDescent="0.25">
      <c r="A160" s="65"/>
      <c r="B160" s="69"/>
      <c r="C160" s="69"/>
      <c r="D160" s="69"/>
      <c r="E160" s="69"/>
      <c r="F160" s="69"/>
      <c r="G160" s="69"/>
      <c r="H160" s="69"/>
      <c r="I160" s="86"/>
    </row>
    <row r="161" spans="2:4" x14ac:dyDescent="0.25">
      <c r="B161" s="66"/>
      <c r="C161" s="66"/>
    </row>
    <row r="162" spans="2:4" x14ac:dyDescent="0.25">
      <c r="B162" s="66"/>
      <c r="C162" s="66"/>
      <c r="D162" s="70"/>
    </row>
    <row r="163" spans="2:4" x14ac:dyDescent="0.25">
      <c r="B163" s="66"/>
      <c r="C163" s="66"/>
      <c r="D163" s="71"/>
    </row>
    <row r="164" spans="2:4" x14ac:dyDescent="0.25">
      <c r="B164" s="66"/>
      <c r="C164" s="66"/>
      <c r="D164" s="71"/>
    </row>
    <row r="165" spans="2:4" x14ac:dyDescent="0.25">
      <c r="B165" s="66"/>
      <c r="C165" s="66"/>
      <c r="D165" s="71"/>
    </row>
    <row r="166" spans="2:4" x14ac:dyDescent="0.25">
      <c r="B166" s="66"/>
      <c r="C166" s="66"/>
    </row>
    <row r="167" spans="2:4" x14ac:dyDescent="0.25">
      <c r="B167" s="66"/>
      <c r="C167" s="66"/>
    </row>
    <row r="168" spans="2:4" x14ac:dyDescent="0.25">
      <c r="B168" s="66"/>
      <c r="C168" s="66"/>
    </row>
    <row r="169" spans="2:4" x14ac:dyDescent="0.25">
      <c r="B169" s="66"/>
      <c r="C169" s="66"/>
    </row>
    <row r="170" spans="2:4" x14ac:dyDescent="0.25">
      <c r="B170" s="66"/>
      <c r="C170" s="66"/>
    </row>
    <row r="171" spans="2:4" x14ac:dyDescent="0.25">
      <c r="B171" s="66"/>
      <c r="C171" s="66"/>
    </row>
    <row r="172" spans="2:4" x14ac:dyDescent="0.25">
      <c r="B172" s="66"/>
      <c r="C172" s="66"/>
    </row>
  </sheetData>
  <mergeCells count="160">
    <mergeCell ref="D1:K1"/>
    <mergeCell ref="A4:K4"/>
    <mergeCell ref="B21:D21"/>
    <mergeCell ref="A3:K3"/>
    <mergeCell ref="A5:K5"/>
    <mergeCell ref="J6:J7"/>
    <mergeCell ref="K6:K7"/>
    <mergeCell ref="B8:D8"/>
    <mergeCell ref="B38:D38"/>
    <mergeCell ref="I6:I7"/>
    <mergeCell ref="A6:A7"/>
    <mergeCell ref="B13:D13"/>
    <mergeCell ref="B30:D30"/>
    <mergeCell ref="B29:D29"/>
    <mergeCell ref="B35:D35"/>
    <mergeCell ref="B31:D31"/>
    <mergeCell ref="B32:D32"/>
    <mergeCell ref="B42:D42"/>
    <mergeCell ref="B23:D23"/>
    <mergeCell ref="B18:D18"/>
    <mergeCell ref="B33:D33"/>
    <mergeCell ref="B25:D25"/>
    <mergeCell ref="B41:D41"/>
    <mergeCell ref="E6:H6"/>
    <mergeCell ref="B6:D7"/>
    <mergeCell ref="B22:D22"/>
    <mergeCell ref="B20:D20"/>
    <mergeCell ref="B9:D9"/>
    <mergeCell ref="B10:D10"/>
    <mergeCell ref="B11:D11"/>
    <mergeCell ref="B15:D15"/>
    <mergeCell ref="B12:D12"/>
    <mergeCell ref="B14:D14"/>
    <mergeCell ref="B16:D16"/>
    <mergeCell ref="B34:D34"/>
    <mergeCell ref="B17:D17"/>
    <mergeCell ref="B19:D19"/>
    <mergeCell ref="B24:D24"/>
    <mergeCell ref="B26:D26"/>
    <mergeCell ref="B27:D27"/>
    <mergeCell ref="B28:D28"/>
    <mergeCell ref="B43:D43"/>
    <mergeCell ref="B36:D36"/>
    <mergeCell ref="B49:D49"/>
    <mergeCell ref="B39:D39"/>
    <mergeCell ref="B59:D59"/>
    <mergeCell ref="B44:D44"/>
    <mergeCell ref="B37:D37"/>
    <mergeCell ref="B40:D40"/>
    <mergeCell ref="B78:D78"/>
    <mergeCell ref="B45:D45"/>
    <mergeCell ref="B46:D46"/>
    <mergeCell ref="B47:D47"/>
    <mergeCell ref="B55:D55"/>
    <mergeCell ref="B72:D72"/>
    <mergeCell ref="B62:D62"/>
    <mergeCell ref="B65:D65"/>
    <mergeCell ref="B63:D63"/>
    <mergeCell ref="B56:D56"/>
    <mergeCell ref="B50:D50"/>
    <mergeCell ref="B51:D51"/>
    <mergeCell ref="B57:D57"/>
    <mergeCell ref="B58:D58"/>
    <mergeCell ref="B70:D70"/>
    <mergeCell ref="B69:D69"/>
    <mergeCell ref="B79:D79"/>
    <mergeCell ref="B67:D67"/>
    <mergeCell ref="B48:D48"/>
    <mergeCell ref="B77:D77"/>
    <mergeCell ref="B64:D64"/>
    <mergeCell ref="B74:D74"/>
    <mergeCell ref="B76:D76"/>
    <mergeCell ref="B108:D108"/>
    <mergeCell ref="B96:D96"/>
    <mergeCell ref="B90:D90"/>
    <mergeCell ref="B91:D91"/>
    <mergeCell ref="B89:D89"/>
    <mergeCell ref="B68:D68"/>
    <mergeCell ref="B71:D71"/>
    <mergeCell ref="B73:D73"/>
    <mergeCell ref="B60:D60"/>
    <mergeCell ref="B66:D66"/>
    <mergeCell ref="B61:D61"/>
    <mergeCell ref="B52:D52"/>
    <mergeCell ref="B53:D53"/>
    <mergeCell ref="B54:D54"/>
    <mergeCell ref="B75:D75"/>
    <mergeCell ref="B86:D86"/>
    <mergeCell ref="B87:D87"/>
    <mergeCell ref="B80:D80"/>
    <mergeCell ref="B112:D112"/>
    <mergeCell ref="B83:D83"/>
    <mergeCell ref="B84:D84"/>
    <mergeCell ref="B99:D99"/>
    <mergeCell ref="B92:D92"/>
    <mergeCell ref="B107:D107"/>
    <mergeCell ref="B97:D97"/>
    <mergeCell ref="B88:D88"/>
    <mergeCell ref="B81:D81"/>
    <mergeCell ref="B82:D82"/>
    <mergeCell ref="B104:D104"/>
    <mergeCell ref="B105:D105"/>
    <mergeCell ref="B102:D102"/>
    <mergeCell ref="B103:D103"/>
    <mergeCell ref="B100:D100"/>
    <mergeCell ref="B101:D101"/>
    <mergeCell ref="B106:D106"/>
    <mergeCell ref="B98:D98"/>
    <mergeCell ref="B93:D93"/>
    <mergeCell ref="B94:D94"/>
    <mergeCell ref="B95:D95"/>
    <mergeCell ref="B85:D85"/>
    <mergeCell ref="B109:D109"/>
    <mergeCell ref="A157:H157"/>
    <mergeCell ref="B130:D130"/>
    <mergeCell ref="B155:D155"/>
    <mergeCell ref="B153:D153"/>
    <mergeCell ref="B154:D154"/>
    <mergeCell ref="B149:D149"/>
    <mergeCell ref="B151:D151"/>
    <mergeCell ref="B150:D150"/>
    <mergeCell ref="B136:D136"/>
    <mergeCell ref="B140:D140"/>
    <mergeCell ref="B137:D137"/>
    <mergeCell ref="B142:D142"/>
    <mergeCell ref="B139:D139"/>
    <mergeCell ref="B156:D156"/>
    <mergeCell ref="B141:D141"/>
    <mergeCell ref="B138:D138"/>
    <mergeCell ref="B132:D132"/>
    <mergeCell ref="B131:D131"/>
    <mergeCell ref="B147:D147"/>
    <mergeCell ref="B148:D148"/>
    <mergeCell ref="B152:D152"/>
    <mergeCell ref="B133:D133"/>
    <mergeCell ref="B134:D134"/>
    <mergeCell ref="B135:D135"/>
    <mergeCell ref="B143:D143"/>
    <mergeCell ref="B144:D144"/>
    <mergeCell ref="B145:D145"/>
    <mergeCell ref="B146:D146"/>
    <mergeCell ref="B129:D129"/>
    <mergeCell ref="B128:D128"/>
    <mergeCell ref="B127:D127"/>
    <mergeCell ref="B118:D118"/>
    <mergeCell ref="B126:D126"/>
    <mergeCell ref="B123:D123"/>
    <mergeCell ref="B124:D124"/>
    <mergeCell ref="B110:D110"/>
    <mergeCell ref="B115:D115"/>
    <mergeCell ref="B120:D120"/>
    <mergeCell ref="B119:D119"/>
    <mergeCell ref="B121:D121"/>
    <mergeCell ref="B113:D113"/>
    <mergeCell ref="B116:D116"/>
    <mergeCell ref="B125:D125"/>
    <mergeCell ref="B122:D122"/>
    <mergeCell ref="B111:D111"/>
    <mergeCell ref="B117:D117"/>
    <mergeCell ref="B114:D114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2022-04-29T08:37:27Z</cp:lastPrinted>
  <dcterms:created xsi:type="dcterms:W3CDTF">2011-06-28T07:51:13Z</dcterms:created>
  <dcterms:modified xsi:type="dcterms:W3CDTF">2022-04-29T08:41:10Z</dcterms:modified>
</cp:coreProperties>
</file>